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2年度(年度末公告～2月公告早期含む)\201204（電力）\01 情報システムセンター\依頼課データ\"/>
    </mc:Choice>
  </mc:AlternateContent>
  <bookViews>
    <workbookView xWindow="-120" yWindow="-120" windowWidth="29040" windowHeight="15840"/>
  </bookViews>
  <sheets>
    <sheet name="内訳書" sheetId="20" r:id="rId1"/>
  </sheets>
  <definedNames>
    <definedName name="_xlnm.Print_Area" localSheetId="0">内訳書!$A$1:$M$62</definedName>
  </definedNames>
  <calcPr calcId="162913"/>
</workbook>
</file>

<file path=xl/calcChain.xml><?xml version="1.0" encoding="utf-8"?>
<calcChain xmlns="http://schemas.openxmlformats.org/spreadsheetml/2006/main">
  <c r="J16" i="20" l="1"/>
  <c r="J14" i="20"/>
  <c r="G19" i="20"/>
  <c r="B35" i="20"/>
  <c r="B33" i="20"/>
  <c r="B31" i="20"/>
  <c r="B29" i="20"/>
  <c r="B27" i="20"/>
  <c r="B25" i="20"/>
  <c r="E25" i="20" s="1"/>
  <c r="B22" i="20"/>
  <c r="E22" i="20" s="1"/>
  <c r="B19" i="20"/>
  <c r="E19" i="20" s="1"/>
  <c r="B16" i="20"/>
  <c r="E16" i="20" s="1"/>
  <c r="B14" i="20"/>
  <c r="E14" i="20" s="1"/>
  <c r="B12" i="20"/>
  <c r="B45" i="20"/>
  <c r="J57" i="20" l="1"/>
  <c r="L57" i="20" s="1"/>
  <c r="J54" i="20"/>
  <c r="L54" i="20" s="1"/>
  <c r="J51" i="20"/>
  <c r="L51" i="20" s="1"/>
  <c r="J49" i="20"/>
  <c r="L49" i="20" s="1"/>
  <c r="J47" i="20"/>
  <c r="L47" i="20" s="1"/>
  <c r="J45" i="20"/>
  <c r="L45" i="20" s="1"/>
  <c r="J22" i="20"/>
  <c r="L22" i="20" s="1"/>
  <c r="J19" i="20"/>
  <c r="L19" i="20" s="1"/>
  <c r="L16" i="20"/>
  <c r="J12" i="20"/>
  <c r="L12" i="20" s="1"/>
  <c r="J35" i="20"/>
  <c r="L35" i="20" s="1"/>
  <c r="J33" i="20"/>
  <c r="L33" i="20" s="1"/>
  <c r="J31" i="20"/>
  <c r="L31" i="20" s="1"/>
  <c r="J29" i="20"/>
  <c r="L29" i="20" s="1"/>
  <c r="J27" i="20"/>
  <c r="L27" i="20" s="1"/>
  <c r="J25" i="20"/>
  <c r="L25" i="20" s="1"/>
  <c r="L10" i="20"/>
  <c r="L14" i="20" l="1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8" i="20"/>
  <c r="G15" i="20"/>
  <c r="G14" i="20"/>
  <c r="G13" i="20"/>
  <c r="G12" i="20"/>
  <c r="I59" i="20" l="1"/>
  <c r="I58" i="20"/>
  <c r="I57" i="20"/>
  <c r="B57" i="20"/>
  <c r="E57" i="20" s="1"/>
  <c r="I56" i="20"/>
  <c r="I55" i="20"/>
  <c r="I54" i="20"/>
  <c r="B54" i="20"/>
  <c r="E54" i="20" s="1"/>
  <c r="I53" i="20"/>
  <c r="I52" i="20"/>
  <c r="I51" i="20"/>
  <c r="B51" i="20"/>
  <c r="E51" i="20" s="1"/>
  <c r="I50" i="20"/>
  <c r="I49" i="20"/>
  <c r="B49" i="20"/>
  <c r="E49" i="20" s="1"/>
  <c r="I48" i="20"/>
  <c r="I47" i="20"/>
  <c r="B47" i="20"/>
  <c r="E47" i="20" s="1"/>
  <c r="I46" i="20"/>
  <c r="I45" i="20"/>
  <c r="E45" i="20"/>
  <c r="B41" i="20"/>
  <c r="I36" i="20"/>
  <c r="I35" i="20"/>
  <c r="E35" i="20"/>
  <c r="I34" i="20"/>
  <c r="I33" i="20"/>
  <c r="E33" i="20"/>
  <c r="I32" i="20"/>
  <c r="I31" i="20"/>
  <c r="E31" i="20"/>
  <c r="I30" i="20"/>
  <c r="I29" i="20"/>
  <c r="E29" i="20"/>
  <c r="I28" i="20"/>
  <c r="I27" i="20"/>
  <c r="E27" i="20"/>
  <c r="I26" i="20"/>
  <c r="I25" i="20"/>
  <c r="I24" i="20"/>
  <c r="I23" i="20"/>
  <c r="I22" i="20"/>
  <c r="I21" i="20"/>
  <c r="I20" i="20"/>
  <c r="I19" i="20"/>
  <c r="I18" i="20"/>
  <c r="I17" i="20"/>
  <c r="I16" i="20"/>
  <c r="I15" i="20"/>
  <c r="I14" i="20"/>
  <c r="I13" i="20"/>
  <c r="I12" i="20"/>
  <c r="E12" i="20"/>
  <c r="I11" i="20"/>
  <c r="I10" i="20"/>
  <c r="E10" i="20"/>
  <c r="M45" i="20" l="1"/>
  <c r="M51" i="20"/>
  <c r="M54" i="20"/>
  <c r="M57" i="20"/>
  <c r="M14" i="20"/>
  <c r="M31" i="20"/>
  <c r="M10" i="20"/>
  <c r="M16" i="20"/>
  <c r="M19" i="20"/>
  <c r="M22" i="20"/>
  <c r="M12" i="20"/>
  <c r="M29" i="20"/>
  <c r="M49" i="20"/>
  <c r="M27" i="20"/>
  <c r="M35" i="20"/>
  <c r="M47" i="20"/>
  <c r="M25" i="20"/>
  <c r="M33" i="20"/>
  <c r="M60" i="20" l="1"/>
  <c r="M37" i="20"/>
  <c r="M38" i="20" s="1"/>
  <c r="M61" i="20" l="1"/>
  <c r="L2" i="20" s="1"/>
</calcChain>
</file>

<file path=xl/sharedStrings.xml><?xml version="1.0" encoding="utf-8"?>
<sst xmlns="http://schemas.openxmlformats.org/spreadsheetml/2006/main" count="125" uniqueCount="57">
  <si>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</si>
  <si>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</si>
  <si>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</si>
  <si>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</si>
  <si>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</si>
  <si>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</si>
  <si>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</si>
  <si>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</si>
  <si>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</si>
  <si>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</si>
  <si>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</si>
  <si>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</si>
  <si>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</si>
  <si>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</si>
  <si>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</si>
  <si>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</si>
  <si>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</si>
  <si>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</si>
  <si>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</si>
  <si>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</si>
  <si>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</si>
  <si>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</si>
  <si>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</si>
  <si>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</si>
  <si>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</si>
  <si>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</si>
  <si>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</si>
  <si>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</si>
  <si>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</si>
  <si>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</si>
  <si>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件　　 名：</t>
    <rPh sb="0" eb="1">
      <t>ケン</t>
    </rPh>
    <rPh sb="4" eb="5">
      <t>メイ</t>
    </rPh>
    <phoneticPr fontId="3"/>
  </si>
  <si>
    <t>年月</t>
    <rPh sb="0" eb="1">
      <t>ネン</t>
    </rPh>
    <rPh sb="1" eb="2">
      <t>ツキ</t>
    </rPh>
    <phoneticPr fontId="3"/>
  </si>
  <si>
    <t>予備
単価</t>
    <rPh sb="0" eb="2">
      <t>ヨビ</t>
    </rPh>
    <rPh sb="3" eb="5">
      <t>タンカ</t>
    </rPh>
    <phoneticPr fontId="3"/>
  </si>
  <si>
    <t>予備電力</t>
    <rPh sb="0" eb="2">
      <t>ヨビ</t>
    </rPh>
    <rPh sb="2" eb="4">
      <t>デンリョク</t>
    </rPh>
    <phoneticPr fontId="3"/>
  </si>
  <si>
    <t>合計</t>
    <rPh sb="0" eb="2">
      <t>ゴウケイ</t>
    </rPh>
    <phoneticPr fontId="3"/>
  </si>
  <si>
    <t>積　算　内　訳　書　( 1 / ２　)</t>
    <rPh sb="0" eb="1">
      <t>セキ</t>
    </rPh>
    <rPh sb="2" eb="3">
      <t>サン</t>
    </rPh>
    <rPh sb="4" eb="5">
      <t>ナイ</t>
    </rPh>
    <rPh sb="6" eb="7">
      <t>ヤク</t>
    </rPh>
    <rPh sb="8" eb="9">
      <t>ショ</t>
    </rPh>
    <phoneticPr fontId="3"/>
  </si>
  <si>
    <t>積　算　内　訳　書　( 2 / 2 )</t>
    <phoneticPr fontId="3"/>
  </si>
  <si>
    <t>（24ヶ月合計）
(Ⅰ×２）</t>
    <phoneticPr fontId="3"/>
  </si>
  <si>
    <t>12ヶ月合計  Ⅰ</t>
    <phoneticPr fontId="3"/>
  </si>
  <si>
    <t>令和３・４年度積算書用</t>
    <rPh sb="0" eb="1">
      <t>レイ</t>
    </rPh>
    <rPh sb="1" eb="2">
      <t>ワ</t>
    </rPh>
    <rPh sb="5" eb="7">
      <t>ネンド</t>
    </rPh>
    <rPh sb="7" eb="9">
      <t>セキサン</t>
    </rPh>
    <rPh sb="9" eb="10">
      <t>ショ</t>
    </rPh>
    <rPh sb="10" eb="11">
      <t>ヨウ</t>
    </rPh>
    <phoneticPr fontId="3"/>
  </si>
  <si>
    <t>6ヶ月合計  Ⅱ</t>
    <phoneticPr fontId="3"/>
  </si>
  <si>
    <t>（30ヶ月合計）
(Ⅰ×２＋Ⅱ）</t>
    <phoneticPr fontId="3"/>
  </si>
  <si>
    <t>令和5年度積算書用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3"/>
  </si>
  <si>
    <t>仙台市情報システムセンター電力需給</t>
    <rPh sb="0" eb="2">
      <t>センダイ</t>
    </rPh>
    <rPh sb="2" eb="3">
      <t>シ</t>
    </rPh>
    <rPh sb="3" eb="5">
      <t>ジョウホウ</t>
    </rPh>
    <rPh sb="13" eb="15">
      <t>デンリョク</t>
    </rPh>
    <rPh sb="15" eb="17">
      <t>ジュキュウ</t>
    </rPh>
    <phoneticPr fontId="3"/>
  </si>
  <si>
    <t>H</t>
    <phoneticPr fontId="3"/>
  </si>
  <si>
    <t>I</t>
    <phoneticPr fontId="3"/>
  </si>
  <si>
    <t>J = H×I</t>
    <phoneticPr fontId="3"/>
  </si>
  <si>
    <t>K = D + G + J</t>
    <phoneticPr fontId="3"/>
  </si>
  <si>
    <t>4月</t>
    <rPh sb="1" eb="2">
      <t>ガツ</t>
    </rPh>
    <phoneticPr fontId="3"/>
  </si>
  <si>
    <t xml:space="preserve"> 1月</t>
    <phoneticPr fontId="3"/>
  </si>
  <si>
    <t>月</t>
    <rPh sb="0" eb="1">
      <t>ツキ</t>
    </rPh>
    <phoneticPr fontId="3"/>
  </si>
  <si>
    <t>契約希望金額</t>
    <rPh sb="0" eb="6">
      <t>ケイヤクキボウキンガク</t>
    </rPh>
    <phoneticPr fontId="3"/>
  </si>
  <si>
    <t>※入札金額積算内訳書は2ページあるので、すべて提出すること。</t>
    <phoneticPr fontId="3"/>
  </si>
  <si>
    <t>　右記契約希望金額欄に30ヶ月分の合計金額を記載すること。</t>
    <rPh sb="15" eb="16">
      <t>ブン</t>
    </rPh>
    <rPh sb="17" eb="19">
      <t>ゴウケイ</t>
    </rPh>
    <phoneticPr fontId="3"/>
  </si>
  <si>
    <t>商号または名称</t>
    <rPh sb="0" eb="2">
      <t>ショウゴウ</t>
    </rPh>
    <rPh sb="5" eb="7">
      <t>メイショウ</t>
    </rPh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</si>
  <si>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電力量料金単価（E欄）は，ピーク時間，夏季，その他季，夜間の各区分ごとに，それぞれ同一料金とすること。
(4) 各月の電気料金合計（K欄）は，小数点以下を切り捨てた金額を記入すること。
(5) 契約希望金額欄は，入札書の入札金額と一致すること。
(6) この入札金額積算内訳書は，入札書と併せて封筒に入れること。</t>
    <phoneticPr fontId="3"/>
  </si>
  <si>
    <t xml:space="preserve"> 4月</t>
    <rPh sb="2" eb="3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</si>
</sst>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i/>
      <sz val="11"/>
      <name val="HGPｺﾞｼｯｸM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HGPｺﾞｼｯｸM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38" fontId="2" fillId="2" borderId="10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40" fontId="4" fillId="0" borderId="26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40" fontId="7" fillId="0" borderId="41" xfId="1" applyNumberFormat="1" applyFont="1" applyBorder="1" applyAlignment="1">
      <alignment vertical="center"/>
    </xf>
    <xf numFmtId="38" fontId="2" fillId="2" borderId="63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4" xfId="1" applyNumberFormat="1" applyFont="1" applyBorder="1" applyAlignment="1">
      <alignment vertical="center"/>
    </xf>
    <xf numFmtId="38" fontId="2" fillId="2" borderId="43" xfId="1" applyFont="1" applyFill="1" applyBorder="1">
      <alignment vertical="center"/>
    </xf>
    <xf numFmtId="40" fontId="7" fillId="0" borderId="33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6" xfId="1" applyFont="1" applyFill="1" applyBorder="1">
      <alignment vertical="center"/>
    </xf>
    <xf numFmtId="40" fontId="7" fillId="0" borderId="47" xfId="1" applyNumberFormat="1" applyFont="1" applyBorder="1">
      <alignment vertical="center"/>
    </xf>
    <xf numFmtId="38" fontId="2" fillId="2" borderId="64" xfId="1" applyFont="1" applyFill="1" applyBorder="1">
      <alignment vertical="center"/>
    </xf>
    <xf numFmtId="40" fontId="7" fillId="0" borderId="65" xfId="1" applyNumberFormat="1" applyFont="1" applyBorder="1">
      <alignment vertical="center"/>
    </xf>
    <xf numFmtId="40" fontId="7" fillId="0" borderId="49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2" xfId="1" applyFont="1" applyFill="1" applyBorder="1">
      <alignment vertical="center"/>
    </xf>
    <xf numFmtId="40" fontId="7" fillId="0" borderId="49" xfId="1" applyNumberFormat="1" applyFont="1" applyBorder="1" applyAlignment="1">
      <alignment horizontal="right" vertical="center"/>
    </xf>
    <xf numFmtId="38" fontId="2" fillId="2" borderId="39" xfId="1" applyFont="1" applyFill="1" applyBorder="1">
      <alignment vertical="center"/>
    </xf>
    <xf numFmtId="38" fontId="2" fillId="2" borderId="44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6" xfId="1" applyNumberFormat="1" applyFont="1" applyBorder="1" applyAlignment="1">
      <alignment vertical="center"/>
    </xf>
    <xf numFmtId="40" fontId="7" fillId="0" borderId="55" xfId="0" applyNumberFormat="1" applyFont="1" applyBorder="1">
      <alignment vertical="center"/>
    </xf>
    <xf numFmtId="40" fontId="7" fillId="0" borderId="25" xfId="1" applyNumberFormat="1" applyFont="1" applyBorder="1">
      <alignment vertical="center"/>
    </xf>
    <xf numFmtId="38" fontId="7" fillId="0" borderId="30" xfId="1" applyFont="1" applyFill="1" applyBorder="1" applyAlignment="1">
      <alignment vertical="center"/>
    </xf>
    <xf numFmtId="40" fontId="7" fillId="0" borderId="2" xfId="0" applyNumberFormat="1" applyFont="1" applyBorder="1">
      <alignment vertical="center"/>
    </xf>
    <xf numFmtId="40" fontId="7" fillId="0" borderId="44" xfId="0" applyNumberFormat="1" applyFont="1" applyBorder="1">
      <alignment vertical="center"/>
    </xf>
    <xf numFmtId="40" fontId="4" fillId="0" borderId="0" xfId="1" applyNumberFormat="1" applyFont="1" applyFill="1" applyBorder="1" applyAlignment="1">
      <alignment horizontal="left" vertical="center" indent="2"/>
    </xf>
    <xf numFmtId="38" fontId="7" fillId="0" borderId="0" xfId="1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vertical="center"/>
    </xf>
    <xf numFmtId="38" fontId="7" fillId="0" borderId="66" xfId="1" applyFont="1" applyFill="1" applyBorder="1" applyAlignment="1">
      <alignment vertical="center"/>
    </xf>
    <xf numFmtId="0" fontId="4" fillId="2" borderId="68" xfId="0" applyFont="1" applyFill="1" applyBorder="1" applyAlignment="1">
      <alignment horizontal="center" vertical="center" wrapText="1"/>
    </xf>
    <xf numFmtId="0" fontId="4" fillId="2" borderId="77" xfId="0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center" vertical="center"/>
    </xf>
    <xf numFmtId="38" fontId="2" fillId="2" borderId="55" xfId="1" applyFont="1" applyFill="1" applyBorder="1">
      <alignment vertical="center"/>
    </xf>
    <xf numFmtId="38" fontId="2" fillId="2" borderId="79" xfId="1" applyFont="1" applyFill="1" applyBorder="1">
      <alignment vertical="center"/>
    </xf>
    <xf numFmtId="0" fontId="4" fillId="2" borderId="84" xfId="0" applyFont="1" applyFill="1" applyBorder="1" applyAlignment="1">
      <alignment horizontal="center" vertical="center" wrapText="1"/>
    </xf>
    <xf numFmtId="0" fontId="4" fillId="2" borderId="85" xfId="0" applyFont="1" applyFill="1" applyBorder="1" applyAlignment="1">
      <alignment horizontal="center" vertical="center" wrapText="1"/>
    </xf>
    <xf numFmtId="0" fontId="4" fillId="2" borderId="6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40" fontId="11" fillId="0" borderId="41" xfId="1" applyNumberFormat="1" applyFont="1" applyBorder="1" applyAlignment="1">
      <alignment vertical="center"/>
    </xf>
    <xf numFmtId="40" fontId="11" fillId="0" borderId="54" xfId="1" applyNumberFormat="1" applyFont="1" applyBorder="1" applyAlignment="1">
      <alignment vertical="center"/>
    </xf>
    <xf numFmtId="40" fontId="11" fillId="0" borderId="49" xfId="1" applyNumberFormat="1" applyFont="1" applyBorder="1" applyAlignment="1">
      <alignment horizontal="right" vertical="center"/>
    </xf>
    <xf numFmtId="40" fontId="11" fillId="0" borderId="2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2" fillId="0" borderId="85" xfId="0" applyFont="1" applyBorder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vertical="center"/>
    </xf>
    <xf numFmtId="40" fontId="4" fillId="0" borderId="59" xfId="1" applyNumberFormat="1" applyFont="1" applyFill="1" applyBorder="1" applyAlignment="1">
      <alignment horizontal="center" vertical="center"/>
    </xf>
    <xf numFmtId="40" fontId="4" fillId="0" borderId="69" xfId="1" applyNumberFormat="1" applyFont="1" applyFill="1" applyBorder="1" applyAlignment="1">
      <alignment horizontal="center" vertical="center"/>
    </xf>
    <xf numFmtId="40" fontId="4" fillId="0" borderId="60" xfId="1" applyNumberFormat="1" applyFont="1" applyFill="1" applyBorder="1" applyAlignment="1">
      <alignment horizontal="center" vertical="center"/>
    </xf>
    <xf numFmtId="40" fontId="4" fillId="0" borderId="70" xfId="1" applyNumberFormat="1" applyFont="1" applyFill="1" applyBorder="1" applyAlignment="1">
      <alignment horizontal="center" vertical="center" wrapText="1"/>
    </xf>
    <xf numFmtId="40" fontId="4" fillId="0" borderId="71" xfId="1" applyNumberFormat="1" applyFont="1" applyFill="1" applyBorder="1" applyAlignment="1">
      <alignment horizontal="center" vertical="center"/>
    </xf>
    <xf numFmtId="40" fontId="4" fillId="0" borderId="72" xfId="1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38" fontId="2" fillId="2" borderId="56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2" fillId="2" borderId="51" xfId="1" applyNumberFormat="1" applyFont="1" applyFill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40" fontId="7" fillId="0" borderId="52" xfId="1" applyNumberFormat="1" applyFont="1" applyBorder="1" applyAlignment="1">
      <alignment vertical="center"/>
    </xf>
    <xf numFmtId="0" fontId="4" fillId="2" borderId="45" xfId="0" applyFont="1" applyFill="1" applyBorder="1" applyAlignment="1">
      <alignment horizontal="right" vertical="center" indent="1"/>
    </xf>
    <xf numFmtId="0" fontId="4" fillId="2" borderId="12" xfId="0" applyFont="1" applyFill="1" applyBorder="1" applyAlignment="1">
      <alignment horizontal="right" vertical="center" indent="1"/>
    </xf>
    <xf numFmtId="0" fontId="4" fillId="2" borderId="50" xfId="0" applyFont="1" applyFill="1" applyBorder="1" applyAlignment="1">
      <alignment horizontal="right" vertical="center" indent="1"/>
    </xf>
    <xf numFmtId="40" fontId="7" fillId="0" borderId="28" xfId="1" applyNumberFormat="1" applyFont="1" applyBorder="1" applyAlignment="1">
      <alignment vertical="center"/>
    </xf>
    <xf numFmtId="40" fontId="7" fillId="0" borderId="29" xfId="1" applyNumberFormat="1" applyFont="1" applyBorder="1" applyAlignment="1">
      <alignment vertical="center"/>
    </xf>
    <xf numFmtId="40" fontId="7" fillId="0" borderId="57" xfId="1" applyNumberFormat="1" applyFont="1" applyBorder="1" applyAlignment="1">
      <alignment vertical="center"/>
    </xf>
    <xf numFmtId="38" fontId="7" fillId="0" borderId="45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50" xfId="1" applyFont="1" applyBorder="1" applyAlignment="1">
      <alignment vertical="center"/>
    </xf>
    <xf numFmtId="40" fontId="7" fillId="0" borderId="76" xfId="1" applyNumberFormat="1" applyFont="1" applyBorder="1" applyAlignment="1">
      <alignment horizontal="right" vertical="center"/>
    </xf>
    <xf numFmtId="40" fontId="7" fillId="0" borderId="74" xfId="1" applyNumberFormat="1" applyFont="1" applyBorder="1" applyAlignment="1">
      <alignment horizontal="right" vertical="center"/>
    </xf>
    <xf numFmtId="40" fontId="7" fillId="0" borderId="75" xfId="1" applyNumberFormat="1" applyFont="1" applyBorder="1" applyAlignment="1">
      <alignment horizontal="right" vertical="center"/>
    </xf>
    <xf numFmtId="38" fontId="2" fillId="2" borderId="27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51" xfId="1" applyFont="1" applyFill="1" applyBorder="1" applyAlignment="1">
      <alignment vertical="center"/>
    </xf>
    <xf numFmtId="40" fontId="7" fillId="0" borderId="83" xfId="1" applyNumberFormat="1" applyFont="1" applyBorder="1" applyAlignment="1">
      <alignment horizontal="right" vertical="center"/>
    </xf>
    <xf numFmtId="38" fontId="7" fillId="0" borderId="11" xfId="1" applyFont="1" applyBorder="1" applyAlignment="1">
      <alignment vertical="center"/>
    </xf>
    <xf numFmtId="40" fontId="7" fillId="0" borderId="47" xfId="1" applyNumberFormat="1" applyFont="1" applyBorder="1" applyAlignment="1">
      <alignment vertical="center"/>
    </xf>
    <xf numFmtId="40" fontId="7" fillId="0" borderId="74" xfId="1" applyNumberFormat="1" applyFont="1" applyBorder="1" applyAlignment="1">
      <alignment vertical="center"/>
    </xf>
    <xf numFmtId="40" fontId="7" fillId="0" borderId="75" xfId="1" applyNumberFormat="1" applyFont="1" applyBorder="1" applyAlignment="1">
      <alignment vertical="center"/>
    </xf>
    <xf numFmtId="40" fontId="7" fillId="0" borderId="83" xfId="1" applyNumberFormat="1" applyFont="1" applyBorder="1" applyAlignment="1">
      <alignment vertical="center"/>
    </xf>
    <xf numFmtId="38" fontId="2" fillId="2" borderId="61" xfId="1" applyFont="1" applyFill="1" applyBorder="1" applyAlignment="1">
      <alignment vertical="center"/>
    </xf>
    <xf numFmtId="0" fontId="2" fillId="0" borderId="2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 indent="1"/>
    </xf>
    <xf numFmtId="40" fontId="7" fillId="0" borderId="37" xfId="1" applyNumberFormat="1" applyFont="1" applyBorder="1" applyAlignment="1">
      <alignment vertical="center"/>
    </xf>
    <xf numFmtId="38" fontId="2" fillId="2" borderId="42" xfId="1" applyFont="1" applyFill="1" applyBorder="1" applyAlignment="1">
      <alignment vertical="center"/>
    </xf>
    <xf numFmtId="40" fontId="2" fillId="2" borderId="35" xfId="1" applyNumberFormat="1" applyFont="1" applyFill="1" applyBorder="1" applyAlignment="1">
      <alignment vertical="center"/>
    </xf>
    <xf numFmtId="40" fontId="7" fillId="0" borderId="34" xfId="1" applyNumberFormat="1" applyFont="1" applyBorder="1" applyAlignment="1">
      <alignment vertical="center"/>
    </xf>
    <xf numFmtId="40" fontId="7" fillId="0" borderId="87" xfId="1" applyNumberFormat="1" applyFont="1" applyBorder="1" applyAlignment="1">
      <alignment vertical="center"/>
    </xf>
    <xf numFmtId="38" fontId="2" fillId="2" borderId="35" xfId="1" applyFont="1" applyFill="1" applyBorder="1" applyAlignment="1">
      <alignment vertical="center"/>
    </xf>
    <xf numFmtId="40" fontId="7" fillId="0" borderId="82" xfId="1" applyNumberFormat="1" applyFont="1" applyBorder="1" applyAlignment="1">
      <alignment vertical="center"/>
    </xf>
    <xf numFmtId="38" fontId="7" fillId="0" borderId="94" xfId="1" applyFont="1" applyBorder="1" applyAlignment="1">
      <alignment vertical="center"/>
    </xf>
    <xf numFmtId="38" fontId="7" fillId="0" borderId="95" xfId="1" applyFont="1" applyBorder="1" applyAlignment="1">
      <alignment vertical="center"/>
    </xf>
    <xf numFmtId="38" fontId="2" fillId="2" borderId="90" xfId="1" applyFont="1" applyFill="1" applyBorder="1" applyAlignment="1">
      <alignment vertical="center"/>
    </xf>
    <xf numFmtId="38" fontId="2" fillId="2" borderId="92" xfId="1" applyFont="1" applyFill="1" applyBorder="1" applyAlignment="1">
      <alignment vertical="center"/>
    </xf>
    <xf numFmtId="40" fontId="7" fillId="0" borderId="89" xfId="1" applyNumberFormat="1" applyFont="1" applyBorder="1" applyAlignment="1">
      <alignment vertical="center"/>
    </xf>
    <xf numFmtId="40" fontId="7" fillId="0" borderId="91" xfId="1" applyNumberFormat="1" applyFont="1" applyBorder="1" applyAlignment="1">
      <alignment vertical="center"/>
    </xf>
    <xf numFmtId="40" fontId="7" fillId="0" borderId="80" xfId="1" applyNumberFormat="1" applyFont="1" applyBorder="1" applyAlignment="1">
      <alignment vertical="center"/>
    </xf>
    <xf numFmtId="40" fontId="7" fillId="0" borderId="93" xfId="1" applyNumberFormat="1" applyFont="1" applyBorder="1" applyAlignment="1">
      <alignment vertical="center"/>
    </xf>
    <xf numFmtId="0" fontId="4" fillId="2" borderId="13" xfId="0" applyFont="1" applyFill="1" applyBorder="1" applyAlignment="1">
      <alignment horizontal="right" vertical="center" indent="1"/>
    </xf>
    <xf numFmtId="38" fontId="2" fillId="2" borderId="7" xfId="1" applyFont="1" applyFill="1" applyBorder="1" applyAlignment="1">
      <alignment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40" fontId="7" fillId="0" borderId="80" xfId="1" applyNumberFormat="1" applyFont="1" applyBorder="1" applyAlignment="1">
      <alignment horizontal="right" vertical="center"/>
    </xf>
    <xf numFmtId="40" fontId="7" fillId="0" borderId="89" xfId="1" applyNumberFormat="1" applyFont="1" applyBorder="1" applyAlignment="1">
      <alignment horizontal="right" vertical="center"/>
    </xf>
    <xf numFmtId="40" fontId="11" fillId="0" borderId="37" xfId="1" applyNumberFormat="1" applyFont="1" applyBorder="1" applyAlignment="1">
      <alignment vertical="center"/>
    </xf>
    <xf numFmtId="40" fontId="11" fillId="0" borderId="57" xfId="1" applyNumberFormat="1" applyFont="1" applyBorder="1" applyAlignment="1">
      <alignment vertical="center"/>
    </xf>
    <xf numFmtId="38" fontId="7" fillId="0" borderId="73" xfId="1" applyFont="1" applyBorder="1" applyAlignment="1">
      <alignment vertical="center"/>
    </xf>
    <xf numFmtId="38" fontId="2" fillId="2" borderId="86" xfId="1" applyFont="1" applyFill="1" applyBorder="1" applyAlignment="1">
      <alignment vertical="center"/>
    </xf>
    <xf numFmtId="40" fontId="11" fillId="0" borderId="88" xfId="1" applyNumberFormat="1" applyFont="1" applyBorder="1" applyAlignment="1">
      <alignment horizontal="right" vertical="center"/>
    </xf>
    <xf numFmtId="40" fontId="11" fillId="0" borderId="89" xfId="1" applyNumberFormat="1" applyFont="1" applyBorder="1" applyAlignment="1">
      <alignment horizontal="right" vertical="center"/>
    </xf>
    <xf numFmtId="40" fontId="7" fillId="0" borderId="81" xfId="1" applyNumberFormat="1" applyFont="1" applyBorder="1" applyAlignment="1">
      <alignment vertical="center"/>
    </xf>
    <xf numFmtId="176" fontId="12" fillId="0" borderId="98" xfId="0" applyNumberFormat="1" applyFont="1" applyBorder="1" applyAlignment="1">
      <alignment horizontal="center" vertical="center"/>
    </xf>
    <xf numFmtId="0" fontId="12" fillId="0" borderId="99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2" fillId="0" borderId="101" xfId="0" applyFont="1" applyBorder="1" applyAlignment="1">
      <alignment horizontal="center" vertical="center"/>
    </xf>
    <xf numFmtId="0" fontId="12" fillId="3" borderId="96" xfId="0" applyFont="1" applyFill="1" applyBorder="1" applyAlignment="1">
      <alignment horizontal="center" vertical="center"/>
    </xf>
    <xf numFmtId="0" fontId="12" fillId="3" borderId="102" xfId="0" applyFont="1" applyFill="1" applyBorder="1" applyAlignment="1">
      <alignment horizontal="center" vertical="center"/>
    </xf>
    <xf numFmtId="0" fontId="12" fillId="3" borderId="97" xfId="0" applyFont="1" applyFill="1" applyBorder="1" applyAlignment="1">
      <alignment horizontal="center" vertical="center"/>
    </xf>
    <xf numFmtId="0" fontId="12" fillId="3" borderId="10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showZeros="0" tabSelected="1" view="pageBreakPreview" zoomScale="70" zoomScaleNormal="70" zoomScaleSheetLayoutView="70" workbookViewId="0">
      <selection activeCell="G14" sqref="G14"/>
    </sheetView>
  </sheetViews>
  <sheetFormatPr defaultColWidth="14.625" defaultRowHeight="20.100000000000001" customHeight="1" x14ac:dyDescent="0.15"/>
  <cols>
    <col min="1" max="1" width="9.25" style="1" customWidth="1"/>
    <col min="2" max="3" width="20.625" style="1" customWidth="1"/>
    <col min="4" max="4" width="11.375" style="1" customWidth="1"/>
    <col min="5" max="5" width="20.625" style="1" customWidth="1"/>
    <col min="6" max="6" width="13.125" style="1" customWidth="1"/>
    <col min="7" max="9" width="20.625" style="1" customWidth="1"/>
    <col min="10" max="12" width="13" style="1" customWidth="1"/>
    <col min="13" max="13" width="20.625" style="1" customWidth="1"/>
    <col min="14" max="16384" width="14.625" style="1"/>
  </cols>
  <sheetData>
    <row r="1" spans="1:13" ht="39.950000000000003" customHeight="1" thickBot="1" x14ac:dyDescent="0.2">
      <c r="A1" s="133" t="s">
        <v>35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20.25" customHeight="1" thickTop="1" x14ac:dyDescent="0.15">
      <c r="B2" s="80" t="s">
        <v>52</v>
      </c>
      <c r="C2" s="79"/>
      <c r="D2" s="78"/>
      <c r="E2" s="78"/>
      <c r="F2" s="78"/>
      <c r="G2" s="78"/>
      <c r="H2" s="78"/>
      <c r="I2" s="78"/>
      <c r="J2" s="169" t="s">
        <v>51</v>
      </c>
      <c r="K2" s="170"/>
      <c r="L2" s="165">
        <f>M61</f>
        <v>0</v>
      </c>
      <c r="M2" s="166"/>
    </row>
    <row r="3" spans="1:13" ht="20.25" customHeight="1" thickBot="1" x14ac:dyDescent="0.2">
      <c r="A3" s="79"/>
      <c r="B3" s="80" t="s">
        <v>53</v>
      </c>
      <c r="C3" s="79"/>
      <c r="D3" s="78"/>
      <c r="E3" s="78"/>
      <c r="F3" s="78"/>
      <c r="G3" s="78"/>
      <c r="H3" s="78"/>
      <c r="I3" s="78"/>
      <c r="J3" s="171"/>
      <c r="K3" s="172"/>
      <c r="L3" s="167"/>
      <c r="M3" s="168"/>
    </row>
    <row r="4" spans="1:13" ht="12" customHeight="1" x14ac:dyDescent="0.15">
      <c r="A4" s="79"/>
      <c r="B4" s="80"/>
      <c r="C4" s="79"/>
      <c r="D4" s="88"/>
      <c r="E4" s="88"/>
      <c r="F4" s="88"/>
      <c r="G4" s="88"/>
      <c r="H4" s="88"/>
      <c r="I4" s="88"/>
      <c r="J4" s="88"/>
      <c r="K4" s="88"/>
      <c r="L4" s="91"/>
      <c r="M4" s="91"/>
    </row>
    <row r="5" spans="1:13" ht="15" customHeight="1" x14ac:dyDescent="0.15">
      <c r="A5" s="79"/>
      <c r="B5" s="80"/>
      <c r="C5" s="79"/>
      <c r="D5" s="78"/>
      <c r="E5" s="78"/>
      <c r="F5" s="78"/>
      <c r="G5" s="78"/>
      <c r="H5" s="78"/>
      <c r="I5" s="78"/>
      <c r="J5" s="78"/>
      <c r="K5" s="78"/>
      <c r="L5" s="81"/>
      <c r="M5" s="81"/>
    </row>
    <row r="6" spans="1:13" ht="24.95" customHeight="1" x14ac:dyDescent="0.15">
      <c r="A6" s="83" t="s">
        <v>30</v>
      </c>
      <c r="B6" s="90" t="s">
        <v>43</v>
      </c>
      <c r="C6" s="82"/>
      <c r="I6" s="39" t="s">
        <v>54</v>
      </c>
      <c r="J6" s="89"/>
      <c r="K6" s="89"/>
      <c r="L6" s="89"/>
      <c r="M6" s="89"/>
    </row>
    <row r="7" spans="1:13" ht="24.95" customHeight="1" x14ac:dyDescent="0.15">
      <c r="A7" s="39"/>
      <c r="B7" s="93" t="s">
        <v>39</v>
      </c>
    </row>
    <row r="8" spans="1:13" ht="39.950000000000003" customHeight="1" x14ac:dyDescent="0.15">
      <c r="A8" s="134" t="s">
        <v>50</v>
      </c>
      <c r="B8" s="32" t="s">
        <v>21</v>
      </c>
      <c r="C8" s="33" t="s">
        <v>12</v>
      </c>
      <c r="D8" s="34" t="s">
        <v>23</v>
      </c>
      <c r="E8" s="35" t="s">
        <v>24</v>
      </c>
      <c r="F8" s="32" t="s">
        <v>28</v>
      </c>
      <c r="G8" s="33" t="s">
        <v>22</v>
      </c>
      <c r="H8" s="37" t="s">
        <v>25</v>
      </c>
      <c r="I8" s="35" t="s">
        <v>20</v>
      </c>
      <c r="J8" s="74" t="s">
        <v>32</v>
      </c>
      <c r="K8" s="34" t="s">
        <v>33</v>
      </c>
      <c r="L8" s="76" t="s">
        <v>34</v>
      </c>
      <c r="M8" s="38" t="s">
        <v>26</v>
      </c>
    </row>
    <row r="9" spans="1:13" ht="20.100000000000001" customHeight="1" x14ac:dyDescent="0.15">
      <c r="A9" s="135"/>
      <c r="B9" s="14" t="s">
        <v>13</v>
      </c>
      <c r="C9" s="2" t="s">
        <v>14</v>
      </c>
      <c r="D9" s="3" t="s">
        <v>15</v>
      </c>
      <c r="E9" s="4" t="s">
        <v>16</v>
      </c>
      <c r="F9" s="36"/>
      <c r="G9" s="13" t="s">
        <v>18</v>
      </c>
      <c r="H9" s="5" t="s">
        <v>19</v>
      </c>
      <c r="I9" s="4" t="s">
        <v>27</v>
      </c>
      <c r="J9" s="75" t="s">
        <v>44</v>
      </c>
      <c r="K9" s="3" t="s">
        <v>45</v>
      </c>
      <c r="L9" s="69" t="s">
        <v>46</v>
      </c>
      <c r="M9" s="67" t="s">
        <v>47</v>
      </c>
    </row>
    <row r="10" spans="1:13" ht="20.100000000000001" customHeight="1" x14ac:dyDescent="0.15">
      <c r="A10" s="136" t="s">
        <v>48</v>
      </c>
      <c r="B10" s="158"/>
      <c r="C10" s="138">
        <v>287</v>
      </c>
      <c r="D10" s="139">
        <v>0.85</v>
      </c>
      <c r="E10" s="140">
        <f>ROUNDDOWN(B10*C10*D10,2)</f>
        <v>0</v>
      </c>
      <c r="F10" s="15" t="s">
        <v>10</v>
      </c>
      <c r="G10" s="84"/>
      <c r="H10" s="41">
        <v>60000</v>
      </c>
      <c r="I10" s="42">
        <f>ROUNDDOWN(G10*H10,2)</f>
        <v>0</v>
      </c>
      <c r="J10" s="162"/>
      <c r="K10" s="161">
        <v>287</v>
      </c>
      <c r="L10" s="164">
        <f>ROUNDDOWN(J10*K10,2)</f>
        <v>0</v>
      </c>
      <c r="M10" s="160">
        <f>INT(SUM(E10,I10:I11,L10))</f>
        <v>0</v>
      </c>
    </row>
    <row r="11" spans="1:13" ht="20.100000000000001" customHeight="1" x14ac:dyDescent="0.15">
      <c r="A11" s="110"/>
      <c r="B11" s="159"/>
      <c r="C11" s="130"/>
      <c r="D11" s="104"/>
      <c r="E11" s="107"/>
      <c r="F11" s="16" t="s">
        <v>11</v>
      </c>
      <c r="G11" s="85"/>
      <c r="H11" s="44">
        <v>57000</v>
      </c>
      <c r="I11" s="45">
        <f t="shared" ref="I11:I36" si="0">ROUNDDOWN(G11*H11,2)</f>
        <v>0</v>
      </c>
      <c r="J11" s="163"/>
      <c r="K11" s="146"/>
      <c r="L11" s="150"/>
      <c r="M11" s="144"/>
    </row>
    <row r="12" spans="1:13" ht="20.100000000000001" customHeight="1" x14ac:dyDescent="0.15">
      <c r="A12" s="109" t="s">
        <v>0</v>
      </c>
      <c r="B12" s="113">
        <f>$B$10</f>
        <v>0</v>
      </c>
      <c r="C12" s="100">
        <v>287</v>
      </c>
      <c r="D12" s="103">
        <v>0.85</v>
      </c>
      <c r="E12" s="126">
        <f>ROUNDDOWN(B12*C12*D12,2)</f>
        <v>0</v>
      </c>
      <c r="F12" s="17" t="s">
        <v>10</v>
      </c>
      <c r="G12" s="46">
        <f>$G$10</f>
        <v>0</v>
      </c>
      <c r="H12" s="47">
        <v>55000</v>
      </c>
      <c r="I12" s="48">
        <f t="shared" si="0"/>
        <v>0</v>
      </c>
      <c r="J12" s="148">
        <f>$J$10</f>
        <v>0</v>
      </c>
      <c r="K12" s="146">
        <v>287</v>
      </c>
      <c r="L12" s="150">
        <f>ROUNDDOWN(J12*K12,2)</f>
        <v>0</v>
      </c>
      <c r="M12" s="144">
        <f>INT(SUM(E12,I12:I13,L12))</f>
        <v>0</v>
      </c>
    </row>
    <row r="13" spans="1:13" ht="20.100000000000001" customHeight="1" x14ac:dyDescent="0.15">
      <c r="A13" s="111"/>
      <c r="B13" s="114"/>
      <c r="C13" s="102"/>
      <c r="D13" s="105"/>
      <c r="E13" s="108"/>
      <c r="F13" s="18" t="s">
        <v>11</v>
      </c>
      <c r="G13" s="43">
        <f>$G$11</f>
        <v>0</v>
      </c>
      <c r="H13" s="49">
        <v>70000</v>
      </c>
      <c r="I13" s="50">
        <f t="shared" si="0"/>
        <v>0</v>
      </c>
      <c r="J13" s="148"/>
      <c r="K13" s="146"/>
      <c r="L13" s="150"/>
      <c r="M13" s="144"/>
    </row>
    <row r="14" spans="1:13" ht="20.100000000000001" customHeight="1" x14ac:dyDescent="0.15">
      <c r="A14" s="110" t="s">
        <v>1</v>
      </c>
      <c r="B14" s="113">
        <f>$B$10</f>
        <v>0</v>
      </c>
      <c r="C14" s="100">
        <v>287</v>
      </c>
      <c r="D14" s="103">
        <v>0.85</v>
      </c>
      <c r="E14" s="126">
        <f>ROUNDDOWN(B14*C14*D14,2)</f>
        <v>0</v>
      </c>
      <c r="F14" s="19" t="s">
        <v>10</v>
      </c>
      <c r="G14" s="51">
        <f>$G$10</f>
        <v>0</v>
      </c>
      <c r="H14" s="6">
        <v>72000</v>
      </c>
      <c r="I14" s="52">
        <f t="shared" si="0"/>
        <v>0</v>
      </c>
      <c r="J14" s="148">
        <f>$J$10</f>
        <v>0</v>
      </c>
      <c r="K14" s="146">
        <v>287</v>
      </c>
      <c r="L14" s="150">
        <f>ROUNDDOWN(J14*K14,2)</f>
        <v>0</v>
      </c>
      <c r="M14" s="144">
        <f>INT(SUM(E14,I14:I15,L14))</f>
        <v>0</v>
      </c>
    </row>
    <row r="15" spans="1:13" ht="20.100000000000001" customHeight="1" x14ac:dyDescent="0.15">
      <c r="A15" s="110"/>
      <c r="B15" s="114"/>
      <c r="C15" s="102"/>
      <c r="D15" s="105"/>
      <c r="E15" s="108"/>
      <c r="F15" s="20" t="s">
        <v>11</v>
      </c>
      <c r="G15" s="53">
        <f>$G$11</f>
        <v>0</v>
      </c>
      <c r="H15" s="54">
        <v>56000</v>
      </c>
      <c r="I15" s="45">
        <f t="shared" si="0"/>
        <v>0</v>
      </c>
      <c r="J15" s="148"/>
      <c r="K15" s="146"/>
      <c r="L15" s="150"/>
      <c r="M15" s="144"/>
    </row>
    <row r="16" spans="1:13" ht="20.100000000000001" customHeight="1" x14ac:dyDescent="0.15">
      <c r="A16" s="109" t="s">
        <v>2</v>
      </c>
      <c r="B16" s="112">
        <f>$B$10</f>
        <v>0</v>
      </c>
      <c r="C16" s="100">
        <v>287</v>
      </c>
      <c r="D16" s="103">
        <v>0.85</v>
      </c>
      <c r="E16" s="106">
        <f>ROUNDDOWN(B16*C16*D16,2)</f>
        <v>0</v>
      </c>
      <c r="F16" s="21" t="s">
        <v>29</v>
      </c>
      <c r="G16" s="86"/>
      <c r="H16" s="56">
        <v>16000</v>
      </c>
      <c r="I16" s="48">
        <f t="shared" si="0"/>
        <v>0</v>
      </c>
      <c r="J16" s="157">
        <f>$J$10</f>
        <v>0</v>
      </c>
      <c r="K16" s="146">
        <v>287</v>
      </c>
      <c r="L16" s="156">
        <f>ROUNDDOWN(J16*K16,2)</f>
        <v>0</v>
      </c>
      <c r="M16" s="144">
        <f>INT(SUM(E16,I16:I18,L16))</f>
        <v>0</v>
      </c>
    </row>
    <row r="17" spans="1:13" ht="20.100000000000001" customHeight="1" x14ac:dyDescent="0.15">
      <c r="A17" s="110"/>
      <c r="B17" s="113"/>
      <c r="C17" s="101"/>
      <c r="D17" s="104"/>
      <c r="E17" s="107"/>
      <c r="F17" s="22" t="s">
        <v>17</v>
      </c>
      <c r="G17" s="87"/>
      <c r="H17" s="57">
        <v>54000</v>
      </c>
      <c r="I17" s="58">
        <f t="shared" si="0"/>
        <v>0</v>
      </c>
      <c r="J17" s="157"/>
      <c r="K17" s="146"/>
      <c r="L17" s="156"/>
      <c r="M17" s="144"/>
    </row>
    <row r="18" spans="1:13" ht="20.100000000000001" customHeight="1" x14ac:dyDescent="0.15">
      <c r="A18" s="111"/>
      <c r="B18" s="114"/>
      <c r="C18" s="102"/>
      <c r="D18" s="105"/>
      <c r="E18" s="108"/>
      <c r="F18" s="18" t="s">
        <v>11</v>
      </c>
      <c r="G18" s="59">
        <f>$G$11</f>
        <v>0</v>
      </c>
      <c r="H18" s="49">
        <v>62000</v>
      </c>
      <c r="I18" s="50">
        <f t="shared" si="0"/>
        <v>0</v>
      </c>
      <c r="J18" s="157"/>
      <c r="K18" s="146"/>
      <c r="L18" s="156"/>
      <c r="M18" s="144"/>
    </row>
    <row r="19" spans="1:13" ht="20.100000000000001" customHeight="1" x14ac:dyDescent="0.15">
      <c r="A19" s="110" t="s">
        <v>3</v>
      </c>
      <c r="B19" s="112">
        <f>$B$10</f>
        <v>0</v>
      </c>
      <c r="C19" s="100">
        <v>287</v>
      </c>
      <c r="D19" s="103">
        <v>0.85</v>
      </c>
      <c r="E19" s="106">
        <f>ROUNDDOWN(B19*C19*D19,2)</f>
        <v>0</v>
      </c>
      <c r="F19" s="19" t="s">
        <v>29</v>
      </c>
      <c r="G19" s="55">
        <f>$G$16</f>
        <v>0</v>
      </c>
      <c r="H19" s="6">
        <v>17000</v>
      </c>
      <c r="I19" s="52">
        <f t="shared" si="0"/>
        <v>0</v>
      </c>
      <c r="J19" s="157">
        <f>$J$10</f>
        <v>0</v>
      </c>
      <c r="K19" s="146">
        <v>287</v>
      </c>
      <c r="L19" s="156">
        <f t="shared" ref="L19" si="1">ROUNDDOWN(J19*K19,2)</f>
        <v>0</v>
      </c>
      <c r="M19" s="144">
        <f>INT(SUM(E19,I19:I21,L19))</f>
        <v>0</v>
      </c>
    </row>
    <row r="20" spans="1:13" ht="20.100000000000001" customHeight="1" x14ac:dyDescent="0.15">
      <c r="A20" s="110"/>
      <c r="B20" s="113"/>
      <c r="C20" s="101"/>
      <c r="D20" s="104"/>
      <c r="E20" s="107"/>
      <c r="F20" s="23" t="s">
        <v>17</v>
      </c>
      <c r="G20" s="64">
        <f>$G$17</f>
        <v>0</v>
      </c>
      <c r="H20" s="7">
        <v>58000</v>
      </c>
      <c r="I20" s="58">
        <f t="shared" si="0"/>
        <v>0</v>
      </c>
      <c r="J20" s="157"/>
      <c r="K20" s="146"/>
      <c r="L20" s="156"/>
      <c r="M20" s="144"/>
    </row>
    <row r="21" spans="1:13" ht="20.100000000000001" customHeight="1" x14ac:dyDescent="0.15">
      <c r="A21" s="110"/>
      <c r="B21" s="114"/>
      <c r="C21" s="102"/>
      <c r="D21" s="105"/>
      <c r="E21" s="108"/>
      <c r="F21" s="20" t="s">
        <v>11</v>
      </c>
      <c r="G21" s="60">
        <f>$G$11</f>
        <v>0</v>
      </c>
      <c r="H21" s="54">
        <v>66000</v>
      </c>
      <c r="I21" s="45">
        <f t="shared" si="0"/>
        <v>0</v>
      </c>
      <c r="J21" s="157"/>
      <c r="K21" s="146"/>
      <c r="L21" s="156"/>
      <c r="M21" s="144"/>
    </row>
    <row r="22" spans="1:13" ht="20.100000000000001" customHeight="1" x14ac:dyDescent="0.15">
      <c r="A22" s="109" t="s">
        <v>4</v>
      </c>
      <c r="B22" s="112">
        <f>$B$10</f>
        <v>0</v>
      </c>
      <c r="C22" s="100">
        <v>287</v>
      </c>
      <c r="D22" s="103">
        <v>0.85</v>
      </c>
      <c r="E22" s="106">
        <f>ROUNDDOWN(B22*C22*D22,2)</f>
        <v>0</v>
      </c>
      <c r="F22" s="17" t="s">
        <v>29</v>
      </c>
      <c r="G22" s="55">
        <f>$G$16</f>
        <v>0</v>
      </c>
      <c r="H22" s="47">
        <v>16000</v>
      </c>
      <c r="I22" s="48">
        <f t="shared" si="0"/>
        <v>0</v>
      </c>
      <c r="J22" s="157">
        <f>$J$10</f>
        <v>0</v>
      </c>
      <c r="K22" s="146">
        <v>287</v>
      </c>
      <c r="L22" s="156">
        <f t="shared" ref="L22" si="2">ROUNDDOWN(J22*K22,2)</f>
        <v>0</v>
      </c>
      <c r="M22" s="144">
        <f>INT(SUM(E22,I22:I24,L22))</f>
        <v>0</v>
      </c>
    </row>
    <row r="23" spans="1:13" ht="20.100000000000001" customHeight="1" x14ac:dyDescent="0.15">
      <c r="A23" s="110"/>
      <c r="B23" s="113"/>
      <c r="C23" s="101"/>
      <c r="D23" s="104"/>
      <c r="E23" s="107"/>
      <c r="F23" s="23" t="s">
        <v>17</v>
      </c>
      <c r="G23" s="64">
        <f>$G$17</f>
        <v>0</v>
      </c>
      <c r="H23" s="7">
        <v>53000</v>
      </c>
      <c r="I23" s="58">
        <f t="shared" si="0"/>
        <v>0</v>
      </c>
      <c r="J23" s="157"/>
      <c r="K23" s="146"/>
      <c r="L23" s="156"/>
      <c r="M23" s="144"/>
    </row>
    <row r="24" spans="1:13" ht="20.100000000000001" customHeight="1" x14ac:dyDescent="0.15">
      <c r="A24" s="111"/>
      <c r="B24" s="114"/>
      <c r="C24" s="102"/>
      <c r="D24" s="105"/>
      <c r="E24" s="108"/>
      <c r="F24" s="18" t="s">
        <v>11</v>
      </c>
      <c r="G24" s="60">
        <f>$G$11</f>
        <v>0</v>
      </c>
      <c r="H24" s="49">
        <v>63000</v>
      </c>
      <c r="I24" s="50">
        <f t="shared" si="0"/>
        <v>0</v>
      </c>
      <c r="J24" s="157"/>
      <c r="K24" s="146"/>
      <c r="L24" s="156"/>
      <c r="M24" s="144"/>
    </row>
    <row r="25" spans="1:13" ht="20.100000000000001" customHeight="1" x14ac:dyDescent="0.15">
      <c r="A25" s="110" t="s">
        <v>5</v>
      </c>
      <c r="B25" s="113">
        <f t="shared" ref="B25:B36" si="3">$B$10</f>
        <v>0</v>
      </c>
      <c r="C25" s="100">
        <v>287</v>
      </c>
      <c r="D25" s="103">
        <v>0.85</v>
      </c>
      <c r="E25" s="126">
        <f>ROUNDDOWN(B25*C25*D25,2)</f>
        <v>0</v>
      </c>
      <c r="F25" s="19" t="s">
        <v>10</v>
      </c>
      <c r="G25" s="51">
        <f>$G$10</f>
        <v>0</v>
      </c>
      <c r="H25" s="6">
        <v>70000</v>
      </c>
      <c r="I25" s="52">
        <f t="shared" si="0"/>
        <v>0</v>
      </c>
      <c r="J25" s="148">
        <f>$J$10</f>
        <v>0</v>
      </c>
      <c r="K25" s="146">
        <v>287</v>
      </c>
      <c r="L25" s="150">
        <f t="shared" ref="L25" si="4">ROUNDDOWN(J25*K25,2)</f>
        <v>0</v>
      </c>
      <c r="M25" s="144">
        <f>INT(SUM(E25,I25:I26,L25))</f>
        <v>0</v>
      </c>
    </row>
    <row r="26" spans="1:13" ht="20.100000000000001" customHeight="1" x14ac:dyDescent="0.15">
      <c r="A26" s="110"/>
      <c r="B26" s="114"/>
      <c r="C26" s="102"/>
      <c r="D26" s="105"/>
      <c r="E26" s="108"/>
      <c r="F26" s="20" t="s">
        <v>11</v>
      </c>
      <c r="G26" s="43">
        <f>$G$11</f>
        <v>0</v>
      </c>
      <c r="H26" s="54">
        <v>66000</v>
      </c>
      <c r="I26" s="45">
        <f t="shared" si="0"/>
        <v>0</v>
      </c>
      <c r="J26" s="148"/>
      <c r="K26" s="146"/>
      <c r="L26" s="150"/>
      <c r="M26" s="144"/>
    </row>
    <row r="27" spans="1:13" ht="20.100000000000001" customHeight="1" x14ac:dyDescent="0.15">
      <c r="A27" s="109" t="s">
        <v>6</v>
      </c>
      <c r="B27" s="113">
        <f t="shared" ref="B27:B36" si="5">$B$10</f>
        <v>0</v>
      </c>
      <c r="C27" s="100">
        <v>287</v>
      </c>
      <c r="D27" s="103">
        <v>0.85</v>
      </c>
      <c r="E27" s="126">
        <f>ROUNDDOWN(B27*C27*D27,2)</f>
        <v>0</v>
      </c>
      <c r="F27" s="17" t="s">
        <v>10</v>
      </c>
      <c r="G27" s="51">
        <f>$G$10</f>
        <v>0</v>
      </c>
      <c r="H27" s="47">
        <v>66000</v>
      </c>
      <c r="I27" s="48">
        <f t="shared" si="0"/>
        <v>0</v>
      </c>
      <c r="J27" s="148">
        <f>$J$10</f>
        <v>0</v>
      </c>
      <c r="K27" s="146">
        <v>287</v>
      </c>
      <c r="L27" s="150">
        <f t="shared" ref="L27" si="6">ROUNDDOWN(J27*K27,2)</f>
        <v>0</v>
      </c>
      <c r="M27" s="144">
        <f>INT(SUM(E27,I27:I28,L27))</f>
        <v>0</v>
      </c>
    </row>
    <row r="28" spans="1:13" ht="20.100000000000001" customHeight="1" x14ac:dyDescent="0.15">
      <c r="A28" s="111"/>
      <c r="B28" s="114"/>
      <c r="C28" s="102"/>
      <c r="D28" s="105"/>
      <c r="E28" s="108"/>
      <c r="F28" s="18" t="s">
        <v>11</v>
      </c>
      <c r="G28" s="43">
        <f>$G$11</f>
        <v>0</v>
      </c>
      <c r="H28" s="49">
        <v>63000</v>
      </c>
      <c r="I28" s="50">
        <f t="shared" si="0"/>
        <v>0</v>
      </c>
      <c r="J28" s="148"/>
      <c r="K28" s="146"/>
      <c r="L28" s="150"/>
      <c r="M28" s="144"/>
    </row>
    <row r="29" spans="1:13" ht="20.100000000000001" customHeight="1" x14ac:dyDescent="0.15">
      <c r="A29" s="110" t="s">
        <v>7</v>
      </c>
      <c r="B29" s="113">
        <f t="shared" ref="B29:B36" si="7">$B$10</f>
        <v>0</v>
      </c>
      <c r="C29" s="100">
        <v>287</v>
      </c>
      <c r="D29" s="103">
        <v>0.85</v>
      </c>
      <c r="E29" s="126">
        <f>ROUNDDOWN(B29*C29*D29,2)</f>
        <v>0</v>
      </c>
      <c r="F29" s="19" t="s">
        <v>10</v>
      </c>
      <c r="G29" s="51">
        <f>$G$10</f>
        <v>0</v>
      </c>
      <c r="H29" s="6">
        <v>68000</v>
      </c>
      <c r="I29" s="52">
        <f t="shared" si="0"/>
        <v>0</v>
      </c>
      <c r="J29" s="148">
        <f>$J$10</f>
        <v>0</v>
      </c>
      <c r="K29" s="146">
        <v>287</v>
      </c>
      <c r="L29" s="150">
        <f t="shared" ref="L29" si="8">ROUNDDOWN(J29*K29,2)</f>
        <v>0</v>
      </c>
      <c r="M29" s="144">
        <f>INT(SUM(E29,I29:I30,L29))</f>
        <v>0</v>
      </c>
    </row>
    <row r="30" spans="1:13" ht="20.100000000000001" customHeight="1" x14ac:dyDescent="0.15">
      <c r="A30" s="110"/>
      <c r="B30" s="114"/>
      <c r="C30" s="102"/>
      <c r="D30" s="105"/>
      <c r="E30" s="108"/>
      <c r="F30" s="20" t="s">
        <v>11</v>
      </c>
      <c r="G30" s="43">
        <f>$G$11</f>
        <v>0</v>
      </c>
      <c r="H30" s="54">
        <v>63000</v>
      </c>
      <c r="I30" s="45">
        <f t="shared" si="0"/>
        <v>0</v>
      </c>
      <c r="J30" s="148"/>
      <c r="K30" s="146"/>
      <c r="L30" s="150"/>
      <c r="M30" s="144"/>
    </row>
    <row r="31" spans="1:13" ht="20.100000000000001" customHeight="1" x14ac:dyDescent="0.15">
      <c r="A31" s="109" t="s">
        <v>49</v>
      </c>
      <c r="B31" s="113">
        <f t="shared" ref="B31:B36" si="9">$B$10</f>
        <v>0</v>
      </c>
      <c r="C31" s="100">
        <v>287</v>
      </c>
      <c r="D31" s="103">
        <v>0.85</v>
      </c>
      <c r="E31" s="126">
        <f>ROUNDDOWN(B31*C31*D31,2)</f>
        <v>0</v>
      </c>
      <c r="F31" s="17" t="s">
        <v>10</v>
      </c>
      <c r="G31" s="51">
        <f>$G$10</f>
        <v>0</v>
      </c>
      <c r="H31" s="47">
        <v>61000</v>
      </c>
      <c r="I31" s="48">
        <f t="shared" si="0"/>
        <v>0</v>
      </c>
      <c r="J31" s="148">
        <f>$J$10</f>
        <v>0</v>
      </c>
      <c r="K31" s="146">
        <v>287</v>
      </c>
      <c r="L31" s="150">
        <f t="shared" ref="L31" si="10">ROUNDDOWN(J31*K31,2)</f>
        <v>0</v>
      </c>
      <c r="M31" s="144">
        <f>INT(SUM(E31,I31:I32,L31))</f>
        <v>0</v>
      </c>
    </row>
    <row r="32" spans="1:13" ht="20.100000000000001" customHeight="1" x14ac:dyDescent="0.15">
      <c r="A32" s="111"/>
      <c r="B32" s="114"/>
      <c r="C32" s="102"/>
      <c r="D32" s="105"/>
      <c r="E32" s="108"/>
      <c r="F32" s="18" t="s">
        <v>11</v>
      </c>
      <c r="G32" s="43">
        <f>$G$11</f>
        <v>0</v>
      </c>
      <c r="H32" s="49">
        <v>70000</v>
      </c>
      <c r="I32" s="50">
        <f t="shared" si="0"/>
        <v>0</v>
      </c>
      <c r="J32" s="148"/>
      <c r="K32" s="146"/>
      <c r="L32" s="150"/>
      <c r="M32" s="144"/>
    </row>
    <row r="33" spans="1:20" ht="20.100000000000001" customHeight="1" x14ac:dyDescent="0.15">
      <c r="A33" s="109" t="s">
        <v>8</v>
      </c>
      <c r="B33" s="113">
        <f t="shared" ref="B33:B36" si="11">$B$10</f>
        <v>0</v>
      </c>
      <c r="C33" s="100">
        <v>287</v>
      </c>
      <c r="D33" s="103">
        <v>0.85</v>
      </c>
      <c r="E33" s="126">
        <f>ROUNDDOWN(B33*C33*D33,2)</f>
        <v>0</v>
      </c>
      <c r="F33" s="17" t="s">
        <v>10</v>
      </c>
      <c r="G33" s="51">
        <f>$G$10</f>
        <v>0</v>
      </c>
      <c r="H33" s="47">
        <v>62000</v>
      </c>
      <c r="I33" s="48">
        <f t="shared" si="0"/>
        <v>0</v>
      </c>
      <c r="J33" s="148">
        <f>$J$10</f>
        <v>0</v>
      </c>
      <c r="K33" s="146">
        <v>287</v>
      </c>
      <c r="L33" s="150">
        <f t="shared" ref="L33" si="12">ROUNDDOWN(J33*K33,2)</f>
        <v>0</v>
      </c>
      <c r="M33" s="144">
        <f>INT(SUM(E33,I33:I34,L33))</f>
        <v>0</v>
      </c>
    </row>
    <row r="34" spans="1:20" ht="20.100000000000001" customHeight="1" x14ac:dyDescent="0.15">
      <c r="A34" s="111"/>
      <c r="B34" s="114"/>
      <c r="C34" s="102"/>
      <c r="D34" s="105"/>
      <c r="E34" s="108"/>
      <c r="F34" s="18" t="s">
        <v>11</v>
      </c>
      <c r="G34" s="43">
        <f>$G$11</f>
        <v>0</v>
      </c>
      <c r="H34" s="49">
        <v>60000</v>
      </c>
      <c r="I34" s="50">
        <f t="shared" si="0"/>
        <v>0</v>
      </c>
      <c r="J34" s="148"/>
      <c r="K34" s="146"/>
      <c r="L34" s="150"/>
      <c r="M34" s="144"/>
    </row>
    <row r="35" spans="1:20" ht="20.100000000000001" customHeight="1" x14ac:dyDescent="0.15">
      <c r="A35" s="110" t="s">
        <v>9</v>
      </c>
      <c r="B35" s="113">
        <f t="shared" ref="B35:B36" si="13">$B$10</f>
        <v>0</v>
      </c>
      <c r="C35" s="100">
        <v>287</v>
      </c>
      <c r="D35" s="103">
        <v>0.85</v>
      </c>
      <c r="E35" s="154">
        <f>ROUNDDOWN(B35*C35*D35,2)</f>
        <v>0</v>
      </c>
      <c r="F35" s="19" t="s">
        <v>10</v>
      </c>
      <c r="G35" s="46">
        <f>$G$10</f>
        <v>0</v>
      </c>
      <c r="H35" s="6">
        <v>65000</v>
      </c>
      <c r="I35" s="52">
        <f t="shared" si="0"/>
        <v>0</v>
      </c>
      <c r="J35" s="148">
        <f>$J$10</f>
        <v>0</v>
      </c>
      <c r="K35" s="146">
        <v>287</v>
      </c>
      <c r="L35" s="150">
        <f t="shared" ref="L35" si="14">ROUNDDOWN(J35*K35,2)</f>
        <v>0</v>
      </c>
      <c r="M35" s="144">
        <f>INT(SUM(E35,I35:I36,L35))</f>
        <v>0</v>
      </c>
    </row>
    <row r="36" spans="1:20" ht="20.100000000000001" customHeight="1" thickBot="1" x14ac:dyDescent="0.2">
      <c r="A36" s="152"/>
      <c r="B36" s="114"/>
      <c r="C36" s="153"/>
      <c r="D36" s="104"/>
      <c r="E36" s="155"/>
      <c r="F36" s="20" t="s">
        <v>11</v>
      </c>
      <c r="G36" s="53">
        <f>$G$11</f>
        <v>0</v>
      </c>
      <c r="H36" s="54">
        <v>60000</v>
      </c>
      <c r="I36" s="61">
        <f t="shared" si="0"/>
        <v>0</v>
      </c>
      <c r="J36" s="149"/>
      <c r="K36" s="147"/>
      <c r="L36" s="151"/>
      <c r="M36" s="145"/>
    </row>
    <row r="37" spans="1:20" s="12" customFormat="1" ht="39.950000000000003" customHeight="1" thickBot="1" x14ac:dyDescent="0.2">
      <c r="A37" s="131" t="s">
        <v>55</v>
      </c>
      <c r="B37" s="131"/>
      <c r="C37" s="131"/>
      <c r="D37" s="131"/>
      <c r="E37" s="131"/>
      <c r="F37" s="131"/>
      <c r="G37" s="131"/>
      <c r="H37" s="94" t="s">
        <v>38</v>
      </c>
      <c r="I37" s="95"/>
      <c r="J37" s="95"/>
      <c r="K37" s="95"/>
      <c r="L37" s="96"/>
      <c r="M37" s="62">
        <f>SUM(M10:M36)</f>
        <v>0</v>
      </c>
      <c r="T37" s="1"/>
    </row>
    <row r="38" spans="1:20" ht="39.950000000000003" customHeight="1" x14ac:dyDescent="0.15">
      <c r="A38" s="132"/>
      <c r="B38" s="132"/>
      <c r="C38" s="132"/>
      <c r="D38" s="132"/>
      <c r="E38" s="132"/>
      <c r="F38" s="132"/>
      <c r="G38" s="132"/>
      <c r="H38" s="97" t="s">
        <v>37</v>
      </c>
      <c r="I38" s="98"/>
      <c r="J38" s="98"/>
      <c r="K38" s="98"/>
      <c r="L38" s="99"/>
      <c r="M38" s="68">
        <f>M37*2</f>
        <v>0</v>
      </c>
    </row>
    <row r="39" spans="1:20" ht="30" customHeight="1" x14ac:dyDescent="0.15">
      <c r="A39" s="132"/>
      <c r="B39" s="132"/>
      <c r="C39" s="132"/>
      <c r="D39" s="132"/>
      <c r="E39" s="132"/>
      <c r="F39" s="132"/>
      <c r="G39" s="132"/>
      <c r="H39" s="65"/>
      <c r="I39" s="65"/>
      <c r="J39" s="65"/>
      <c r="K39" s="65"/>
      <c r="L39" s="65"/>
      <c r="M39" s="66"/>
    </row>
    <row r="40" spans="1:20" ht="39.950000000000003" customHeight="1" x14ac:dyDescent="0.15">
      <c r="A40" s="133" t="s">
        <v>36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</row>
    <row r="41" spans="1:20" ht="24.95" customHeight="1" x14ac:dyDescent="0.15">
      <c r="A41" s="39" t="s">
        <v>30</v>
      </c>
      <c r="B41" s="92" t="str">
        <f>$B$6</f>
        <v>仙台市情報システムセンター電力需給</v>
      </c>
      <c r="I41" s="39" t="s">
        <v>54</v>
      </c>
      <c r="J41" s="89"/>
      <c r="K41" s="89"/>
      <c r="L41" s="89"/>
      <c r="M41" s="89"/>
    </row>
    <row r="42" spans="1:20" ht="24.95" customHeight="1" x14ac:dyDescent="0.15">
      <c r="A42" s="39"/>
      <c r="B42" s="93" t="s">
        <v>42</v>
      </c>
    </row>
    <row r="43" spans="1:20" ht="39.950000000000003" customHeight="1" x14ac:dyDescent="0.15">
      <c r="A43" s="134" t="s">
        <v>31</v>
      </c>
      <c r="B43" s="32" t="s">
        <v>21</v>
      </c>
      <c r="C43" s="33" t="s">
        <v>12</v>
      </c>
      <c r="D43" s="34" t="s">
        <v>23</v>
      </c>
      <c r="E43" s="35" t="s">
        <v>24</v>
      </c>
      <c r="F43" s="32" t="s">
        <v>28</v>
      </c>
      <c r="G43" s="33" t="s">
        <v>22</v>
      </c>
      <c r="H43" s="37" t="s">
        <v>25</v>
      </c>
      <c r="I43" s="35" t="s">
        <v>20</v>
      </c>
      <c r="J43" s="74" t="s">
        <v>32</v>
      </c>
      <c r="K43" s="34" t="s">
        <v>33</v>
      </c>
      <c r="L43" s="76" t="s">
        <v>34</v>
      </c>
      <c r="M43" s="38" t="s">
        <v>26</v>
      </c>
    </row>
    <row r="44" spans="1:20" ht="20.100000000000001" customHeight="1" x14ac:dyDescent="0.15">
      <c r="A44" s="135"/>
      <c r="B44" s="14" t="s">
        <v>13</v>
      </c>
      <c r="C44" s="2" t="s">
        <v>14</v>
      </c>
      <c r="D44" s="3" t="s">
        <v>15</v>
      </c>
      <c r="E44" s="4" t="s">
        <v>16</v>
      </c>
      <c r="F44" s="36"/>
      <c r="G44" s="13" t="s">
        <v>18</v>
      </c>
      <c r="H44" s="5" t="s">
        <v>19</v>
      </c>
      <c r="I44" s="4" t="s">
        <v>27</v>
      </c>
      <c r="J44" s="75" t="s">
        <v>44</v>
      </c>
      <c r="K44" s="3" t="s">
        <v>45</v>
      </c>
      <c r="L44" s="69" t="s">
        <v>46</v>
      </c>
      <c r="M44" s="77" t="s">
        <v>47</v>
      </c>
    </row>
    <row r="45" spans="1:20" ht="20.100000000000001" customHeight="1" x14ac:dyDescent="0.15">
      <c r="A45" s="136" t="s">
        <v>56</v>
      </c>
      <c r="B45" s="137">
        <f>$B$10</f>
        <v>0</v>
      </c>
      <c r="C45" s="138">
        <v>287</v>
      </c>
      <c r="D45" s="139">
        <v>0.85</v>
      </c>
      <c r="E45" s="140">
        <f>ROUNDDOWN(B45*C45*D45,2)</f>
        <v>0</v>
      </c>
      <c r="F45" s="15" t="s">
        <v>10</v>
      </c>
      <c r="G45" s="40">
        <f>$G$10</f>
        <v>0</v>
      </c>
      <c r="H45" s="41">
        <v>60000</v>
      </c>
      <c r="I45" s="42">
        <f>ROUNDDOWN(G45*H45,2)</f>
        <v>0</v>
      </c>
      <c r="J45" s="141">
        <f>$J$10</f>
        <v>0</v>
      </c>
      <c r="K45" s="142">
        <v>287</v>
      </c>
      <c r="L45" s="143">
        <f>ROUNDDOWN(J45*K45,2)</f>
        <v>0</v>
      </c>
      <c r="M45" s="125">
        <f>INT(SUM(E45,I45:I46,L45))</f>
        <v>0</v>
      </c>
    </row>
    <row r="46" spans="1:20" ht="20.100000000000001" customHeight="1" x14ac:dyDescent="0.15">
      <c r="A46" s="110"/>
      <c r="B46" s="114"/>
      <c r="C46" s="130"/>
      <c r="D46" s="104"/>
      <c r="E46" s="107"/>
      <c r="F46" s="16" t="s">
        <v>11</v>
      </c>
      <c r="G46" s="43">
        <f>$G$11</f>
        <v>0</v>
      </c>
      <c r="H46" s="44">
        <v>57000</v>
      </c>
      <c r="I46" s="45">
        <f t="shared" ref="I46:I59" si="15">ROUNDDOWN(G46*H46,2)</f>
        <v>0</v>
      </c>
      <c r="J46" s="128"/>
      <c r="K46" s="122"/>
      <c r="L46" s="129"/>
      <c r="M46" s="117"/>
    </row>
    <row r="47" spans="1:20" ht="20.100000000000001" customHeight="1" x14ac:dyDescent="0.15">
      <c r="A47" s="109" t="s">
        <v>0</v>
      </c>
      <c r="B47" s="113">
        <f>$B$10</f>
        <v>0</v>
      </c>
      <c r="C47" s="100">
        <v>287</v>
      </c>
      <c r="D47" s="103">
        <v>0.85</v>
      </c>
      <c r="E47" s="126">
        <f>ROUNDDOWN(B47*C47*D47,2)</f>
        <v>0</v>
      </c>
      <c r="F47" s="21" t="s">
        <v>10</v>
      </c>
      <c r="G47" s="46">
        <f>$G$10</f>
        <v>0</v>
      </c>
      <c r="H47" s="56">
        <v>55000</v>
      </c>
      <c r="I47" s="48">
        <f t="shared" si="15"/>
        <v>0</v>
      </c>
      <c r="J47" s="127">
        <f t="shared" ref="J47" si="16">$J$10</f>
        <v>0</v>
      </c>
      <c r="K47" s="121">
        <v>287</v>
      </c>
      <c r="L47" s="129">
        <f>ROUNDDOWN(J47*K47,2)</f>
        <v>0</v>
      </c>
      <c r="M47" s="125">
        <f>INT(SUM(E47,I47:I48,L47))</f>
        <v>0</v>
      </c>
    </row>
    <row r="48" spans="1:20" ht="20.100000000000001" customHeight="1" x14ac:dyDescent="0.15">
      <c r="A48" s="111"/>
      <c r="B48" s="114"/>
      <c r="C48" s="102"/>
      <c r="D48" s="105"/>
      <c r="E48" s="108"/>
      <c r="F48" s="70" t="s">
        <v>11</v>
      </c>
      <c r="G48" s="43">
        <f>$G$11</f>
        <v>0</v>
      </c>
      <c r="H48" s="72">
        <v>70000</v>
      </c>
      <c r="I48" s="50">
        <f t="shared" si="15"/>
        <v>0</v>
      </c>
      <c r="J48" s="128"/>
      <c r="K48" s="123"/>
      <c r="L48" s="129"/>
      <c r="M48" s="117"/>
    </row>
    <row r="49" spans="1:20" ht="20.100000000000001" customHeight="1" x14ac:dyDescent="0.15">
      <c r="A49" s="110" t="s">
        <v>1</v>
      </c>
      <c r="B49" s="113">
        <f>$B$10</f>
        <v>0</v>
      </c>
      <c r="C49" s="130">
        <v>287</v>
      </c>
      <c r="D49" s="103">
        <v>0.85</v>
      </c>
      <c r="E49" s="126">
        <f>ROUNDDOWN(B49*C49*D49,2)</f>
        <v>0</v>
      </c>
      <c r="F49" s="71" t="s">
        <v>10</v>
      </c>
      <c r="G49" s="51">
        <f>$G$10</f>
        <v>0</v>
      </c>
      <c r="H49" s="73">
        <v>72000</v>
      </c>
      <c r="I49" s="52">
        <f t="shared" si="15"/>
        <v>0</v>
      </c>
      <c r="J49" s="127">
        <f t="shared" ref="J49" si="17">$J$10</f>
        <v>0</v>
      </c>
      <c r="K49" s="121">
        <v>287</v>
      </c>
      <c r="L49" s="129">
        <f>ROUNDDOWN(J49*K49,2)</f>
        <v>0</v>
      </c>
      <c r="M49" s="125">
        <f>INT(SUM(E49,I49:I50,L49))</f>
        <v>0</v>
      </c>
    </row>
    <row r="50" spans="1:20" ht="20.100000000000001" customHeight="1" x14ac:dyDescent="0.15">
      <c r="A50" s="110"/>
      <c r="B50" s="114"/>
      <c r="C50" s="130"/>
      <c r="D50" s="105"/>
      <c r="E50" s="108"/>
      <c r="F50" s="16" t="s">
        <v>11</v>
      </c>
      <c r="G50" s="53">
        <f>$G$11</f>
        <v>0</v>
      </c>
      <c r="H50" s="44">
        <v>56000</v>
      </c>
      <c r="I50" s="45">
        <f t="shared" si="15"/>
        <v>0</v>
      </c>
      <c r="J50" s="128"/>
      <c r="K50" s="123"/>
      <c r="L50" s="129"/>
      <c r="M50" s="117"/>
    </row>
    <row r="51" spans="1:20" ht="20.100000000000001" customHeight="1" x14ac:dyDescent="0.15">
      <c r="A51" s="109" t="s">
        <v>2</v>
      </c>
      <c r="B51" s="112">
        <f>$B$10</f>
        <v>0</v>
      </c>
      <c r="C51" s="100">
        <v>287</v>
      </c>
      <c r="D51" s="103">
        <v>0.85</v>
      </c>
      <c r="E51" s="106">
        <f>ROUNDDOWN(B51*C51*D51,2)</f>
        <v>0</v>
      </c>
      <c r="F51" s="21" t="s">
        <v>29</v>
      </c>
      <c r="G51" s="55">
        <f>$G$16</f>
        <v>0</v>
      </c>
      <c r="H51" s="56">
        <v>16000</v>
      </c>
      <c r="I51" s="48">
        <f t="shared" si="15"/>
        <v>0</v>
      </c>
      <c r="J51" s="118">
        <f>$J$10</f>
        <v>0</v>
      </c>
      <c r="K51" s="121">
        <v>287</v>
      </c>
      <c r="L51" s="124">
        <f>ROUNDDOWN(J51*K51,2)</f>
        <v>0</v>
      </c>
      <c r="M51" s="115">
        <f>INT(SUM(E51,I51:I53,L51))</f>
        <v>0</v>
      </c>
    </row>
    <row r="52" spans="1:20" ht="20.100000000000001" customHeight="1" x14ac:dyDescent="0.15">
      <c r="A52" s="110"/>
      <c r="B52" s="113"/>
      <c r="C52" s="101"/>
      <c r="D52" s="104"/>
      <c r="E52" s="107"/>
      <c r="F52" s="22" t="s">
        <v>17</v>
      </c>
      <c r="G52" s="63">
        <f>$G$17</f>
        <v>0</v>
      </c>
      <c r="H52" s="57">
        <v>54000</v>
      </c>
      <c r="I52" s="58">
        <f t="shared" si="15"/>
        <v>0</v>
      </c>
      <c r="J52" s="119"/>
      <c r="K52" s="122"/>
      <c r="L52" s="124"/>
      <c r="M52" s="116"/>
    </row>
    <row r="53" spans="1:20" ht="20.100000000000001" customHeight="1" x14ac:dyDescent="0.15">
      <c r="A53" s="111"/>
      <c r="B53" s="114"/>
      <c r="C53" s="102"/>
      <c r="D53" s="105"/>
      <c r="E53" s="108"/>
      <c r="F53" s="70" t="s">
        <v>11</v>
      </c>
      <c r="G53" s="59">
        <f>$G$11</f>
        <v>0</v>
      </c>
      <c r="H53" s="72">
        <v>62000</v>
      </c>
      <c r="I53" s="50">
        <f t="shared" si="15"/>
        <v>0</v>
      </c>
      <c r="J53" s="120"/>
      <c r="K53" s="123"/>
      <c r="L53" s="124"/>
      <c r="M53" s="117"/>
    </row>
    <row r="54" spans="1:20" ht="20.100000000000001" customHeight="1" x14ac:dyDescent="0.15">
      <c r="A54" s="110" t="s">
        <v>3</v>
      </c>
      <c r="B54" s="112">
        <f>$B$10</f>
        <v>0</v>
      </c>
      <c r="C54" s="100">
        <v>287</v>
      </c>
      <c r="D54" s="103">
        <v>0.85</v>
      </c>
      <c r="E54" s="106">
        <f>ROUNDDOWN(B54*C54*D54,2)</f>
        <v>0</v>
      </c>
      <c r="F54" s="71" t="s">
        <v>29</v>
      </c>
      <c r="G54" s="55">
        <f>$G$16</f>
        <v>0</v>
      </c>
      <c r="H54" s="73">
        <v>17000</v>
      </c>
      <c r="I54" s="52">
        <f t="shared" si="15"/>
        <v>0</v>
      </c>
      <c r="J54" s="118">
        <f>$J$10</f>
        <v>0</v>
      </c>
      <c r="K54" s="121">
        <v>287</v>
      </c>
      <c r="L54" s="124">
        <f t="shared" ref="L54" si="18">ROUNDDOWN(J54*K54,2)</f>
        <v>0</v>
      </c>
      <c r="M54" s="115">
        <f>INT(SUM(E54,I54:I56,L54))</f>
        <v>0</v>
      </c>
    </row>
    <row r="55" spans="1:20" ht="20.100000000000001" customHeight="1" x14ac:dyDescent="0.15">
      <c r="A55" s="110"/>
      <c r="B55" s="113"/>
      <c r="C55" s="101"/>
      <c r="D55" s="104"/>
      <c r="E55" s="107"/>
      <c r="F55" s="22" t="s">
        <v>17</v>
      </c>
      <c r="G55" s="63">
        <f>$G$17</f>
        <v>0</v>
      </c>
      <c r="H55" s="57">
        <v>58000</v>
      </c>
      <c r="I55" s="58">
        <f t="shared" si="15"/>
        <v>0</v>
      </c>
      <c r="J55" s="119"/>
      <c r="K55" s="122"/>
      <c r="L55" s="124"/>
      <c r="M55" s="116"/>
    </row>
    <row r="56" spans="1:20" ht="20.100000000000001" customHeight="1" x14ac:dyDescent="0.15">
      <c r="A56" s="110"/>
      <c r="B56" s="114"/>
      <c r="C56" s="102"/>
      <c r="D56" s="105"/>
      <c r="E56" s="108"/>
      <c r="F56" s="20" t="s">
        <v>11</v>
      </c>
      <c r="G56" s="60">
        <f>$G$11</f>
        <v>0</v>
      </c>
      <c r="H56" s="54">
        <v>66000</v>
      </c>
      <c r="I56" s="45">
        <f t="shared" si="15"/>
        <v>0</v>
      </c>
      <c r="J56" s="120"/>
      <c r="K56" s="123"/>
      <c r="L56" s="124"/>
      <c r="M56" s="117"/>
    </row>
    <row r="57" spans="1:20" ht="20.100000000000001" customHeight="1" x14ac:dyDescent="0.15">
      <c r="A57" s="109" t="s">
        <v>4</v>
      </c>
      <c r="B57" s="112">
        <f>$B$10</f>
        <v>0</v>
      </c>
      <c r="C57" s="100">
        <v>287</v>
      </c>
      <c r="D57" s="103">
        <v>0.85</v>
      </c>
      <c r="E57" s="106">
        <f>ROUNDDOWN(B57*C57*D57,2)</f>
        <v>0</v>
      </c>
      <c r="F57" s="17" t="s">
        <v>29</v>
      </c>
      <c r="G57" s="55">
        <f>$G$16</f>
        <v>0</v>
      </c>
      <c r="H57" s="47">
        <v>16000</v>
      </c>
      <c r="I57" s="48">
        <f t="shared" si="15"/>
        <v>0</v>
      </c>
      <c r="J57" s="118">
        <f>$J$10</f>
        <v>0</v>
      </c>
      <c r="K57" s="121">
        <v>287</v>
      </c>
      <c r="L57" s="124">
        <f t="shared" ref="L57" si="19">ROUNDDOWN(J57*K57,2)</f>
        <v>0</v>
      </c>
      <c r="M57" s="115">
        <f>INT(SUM(E57,I57:I59,L57))</f>
        <v>0</v>
      </c>
    </row>
    <row r="58" spans="1:20" ht="20.100000000000001" customHeight="1" x14ac:dyDescent="0.15">
      <c r="A58" s="110"/>
      <c r="B58" s="113"/>
      <c r="C58" s="101"/>
      <c r="D58" s="104"/>
      <c r="E58" s="107"/>
      <c r="F58" s="23" t="s">
        <v>17</v>
      </c>
      <c r="G58" s="64">
        <f>$G$17</f>
        <v>0</v>
      </c>
      <c r="H58" s="7">
        <v>53000</v>
      </c>
      <c r="I58" s="58">
        <f t="shared" si="15"/>
        <v>0</v>
      </c>
      <c r="J58" s="119"/>
      <c r="K58" s="122"/>
      <c r="L58" s="124"/>
      <c r="M58" s="116"/>
    </row>
    <row r="59" spans="1:20" ht="20.100000000000001" customHeight="1" thickBot="1" x14ac:dyDescent="0.2">
      <c r="A59" s="111"/>
      <c r="B59" s="114"/>
      <c r="C59" s="102"/>
      <c r="D59" s="105"/>
      <c r="E59" s="108"/>
      <c r="F59" s="18" t="s">
        <v>11</v>
      </c>
      <c r="G59" s="60">
        <f>$G$11</f>
        <v>0</v>
      </c>
      <c r="H59" s="49">
        <v>63000</v>
      </c>
      <c r="I59" s="50">
        <f t="shared" si="15"/>
        <v>0</v>
      </c>
      <c r="J59" s="120"/>
      <c r="K59" s="123"/>
      <c r="L59" s="124"/>
      <c r="M59" s="117"/>
    </row>
    <row r="60" spans="1:20" s="12" customFormat="1" ht="39.950000000000003" customHeight="1" thickBot="1" x14ac:dyDescent="0.2">
      <c r="A60" s="8"/>
      <c r="B60" s="9"/>
      <c r="C60" s="10"/>
      <c r="D60" s="9"/>
      <c r="E60" s="9"/>
      <c r="F60" s="11"/>
      <c r="G60" s="30"/>
      <c r="H60" s="94" t="s">
        <v>40</v>
      </c>
      <c r="I60" s="95"/>
      <c r="J60" s="95"/>
      <c r="K60" s="95"/>
      <c r="L60" s="96"/>
      <c r="M60" s="62">
        <f>SUM(M45:M59)</f>
        <v>0</v>
      </c>
      <c r="T60" s="1"/>
    </row>
    <row r="61" spans="1:20" ht="39.950000000000003" customHeight="1" x14ac:dyDescent="0.15">
      <c r="A61" s="24"/>
      <c r="B61" s="25"/>
      <c r="C61" s="26"/>
      <c r="D61" s="25"/>
      <c r="E61" s="25"/>
      <c r="F61" s="27"/>
      <c r="G61" s="31"/>
      <c r="H61" s="97" t="s">
        <v>41</v>
      </c>
      <c r="I61" s="98"/>
      <c r="J61" s="98"/>
      <c r="K61" s="98"/>
      <c r="L61" s="99"/>
      <c r="M61" s="68">
        <f>M60+M38</f>
        <v>0</v>
      </c>
    </row>
    <row r="62" spans="1:20" s="12" customFormat="1" ht="20.100000000000001" customHeight="1" x14ac:dyDescent="0.15">
      <c r="A62" s="24"/>
      <c r="B62" s="25"/>
      <c r="C62" s="26"/>
      <c r="D62" s="25"/>
      <c r="E62" s="25"/>
      <c r="F62" s="27"/>
      <c r="G62" s="31"/>
      <c r="H62" s="31"/>
      <c r="I62" s="28"/>
      <c r="J62" s="28"/>
      <c r="K62" s="28"/>
      <c r="L62" s="28"/>
      <c r="M62" s="29"/>
      <c r="T62" s="1"/>
    </row>
  </sheetData>
  <mergeCells count="173">
    <mergeCell ref="A12:A13"/>
    <mergeCell ref="B12:B13"/>
    <mergeCell ref="C12:C13"/>
    <mergeCell ref="D12:D13"/>
    <mergeCell ref="E12:E13"/>
    <mergeCell ref="M12:M13"/>
    <mergeCell ref="A1:M1"/>
    <mergeCell ref="A8:A9"/>
    <mergeCell ref="A10:A11"/>
    <mergeCell ref="B10:B11"/>
    <mergeCell ref="C10:C11"/>
    <mergeCell ref="D10:D11"/>
    <mergeCell ref="E10:E11"/>
    <mergeCell ref="M10:M11"/>
    <mergeCell ref="K10:K11"/>
    <mergeCell ref="K12:K13"/>
    <mergeCell ref="J10:J11"/>
    <mergeCell ref="J12:J13"/>
    <mergeCell ref="L10:L11"/>
    <mergeCell ref="L12:L13"/>
    <mergeCell ref="L2:M3"/>
    <mergeCell ref="J2:K3"/>
    <mergeCell ref="L16:L18"/>
    <mergeCell ref="L19:L21"/>
    <mergeCell ref="A16:A18"/>
    <mergeCell ref="B16:B18"/>
    <mergeCell ref="C16:C18"/>
    <mergeCell ref="D16:D18"/>
    <mergeCell ref="E16:E18"/>
    <mergeCell ref="M16:M18"/>
    <mergeCell ref="A14:A15"/>
    <mergeCell ref="B14:B15"/>
    <mergeCell ref="C14:C15"/>
    <mergeCell ref="D14:D15"/>
    <mergeCell ref="E14:E15"/>
    <mergeCell ref="M14:M15"/>
    <mergeCell ref="K14:K15"/>
    <mergeCell ref="K16:K18"/>
    <mergeCell ref="J14:J15"/>
    <mergeCell ref="J16:J18"/>
    <mergeCell ref="L14:L15"/>
    <mergeCell ref="L22:L24"/>
    <mergeCell ref="L25:L26"/>
    <mergeCell ref="A22:A24"/>
    <mergeCell ref="B22:B24"/>
    <mergeCell ref="C22:C24"/>
    <mergeCell ref="D22:D24"/>
    <mergeCell ref="E22:E24"/>
    <mergeCell ref="M22:M24"/>
    <mergeCell ref="A19:A21"/>
    <mergeCell ref="B19:B21"/>
    <mergeCell ref="C19:C21"/>
    <mergeCell ref="D19:D21"/>
    <mergeCell ref="E19:E21"/>
    <mergeCell ref="M19:M21"/>
    <mergeCell ref="K19:K21"/>
    <mergeCell ref="K22:K24"/>
    <mergeCell ref="J19:J21"/>
    <mergeCell ref="J22:J24"/>
    <mergeCell ref="L27:L28"/>
    <mergeCell ref="L29:L30"/>
    <mergeCell ref="A27:A28"/>
    <mergeCell ref="B27:B28"/>
    <mergeCell ref="C27:C28"/>
    <mergeCell ref="D27:D28"/>
    <mergeCell ref="E27:E28"/>
    <mergeCell ref="M27:M28"/>
    <mergeCell ref="A25:A26"/>
    <mergeCell ref="B25:B26"/>
    <mergeCell ref="C25:C26"/>
    <mergeCell ref="D25:D26"/>
    <mergeCell ref="E25:E26"/>
    <mergeCell ref="M25:M26"/>
    <mergeCell ref="K25:K26"/>
    <mergeCell ref="K27:K28"/>
    <mergeCell ref="J25:J26"/>
    <mergeCell ref="J27:J28"/>
    <mergeCell ref="L31:L32"/>
    <mergeCell ref="L33:L34"/>
    <mergeCell ref="A31:A32"/>
    <mergeCell ref="B31:B32"/>
    <mergeCell ref="C31:C32"/>
    <mergeCell ref="D31:D32"/>
    <mergeCell ref="E31:E32"/>
    <mergeCell ref="M31:M32"/>
    <mergeCell ref="A29:A30"/>
    <mergeCell ref="B29:B30"/>
    <mergeCell ref="C29:C30"/>
    <mergeCell ref="D29:D30"/>
    <mergeCell ref="E29:E30"/>
    <mergeCell ref="M29:M30"/>
    <mergeCell ref="K29:K30"/>
    <mergeCell ref="K31:K32"/>
    <mergeCell ref="J29:J30"/>
    <mergeCell ref="J31:J32"/>
    <mergeCell ref="M35:M36"/>
    <mergeCell ref="A33:A34"/>
    <mergeCell ref="B33:B34"/>
    <mergeCell ref="C33:C34"/>
    <mergeCell ref="D33:D34"/>
    <mergeCell ref="E33:E34"/>
    <mergeCell ref="M33:M34"/>
    <mergeCell ref="K33:K34"/>
    <mergeCell ref="K35:K36"/>
    <mergeCell ref="J33:J34"/>
    <mergeCell ref="J35:J36"/>
    <mergeCell ref="L35:L36"/>
    <mergeCell ref="A35:A36"/>
    <mergeCell ref="B35:B36"/>
    <mergeCell ref="C35:C36"/>
    <mergeCell ref="D35:D36"/>
    <mergeCell ref="E35:E36"/>
    <mergeCell ref="A37:G39"/>
    <mergeCell ref="A40:M40"/>
    <mergeCell ref="A43:A44"/>
    <mergeCell ref="A45:A46"/>
    <mergeCell ref="B45:B46"/>
    <mergeCell ref="C45:C46"/>
    <mergeCell ref="D45:D46"/>
    <mergeCell ref="E45:E46"/>
    <mergeCell ref="M45:M46"/>
    <mergeCell ref="J45:J46"/>
    <mergeCell ref="K45:K46"/>
    <mergeCell ref="L45:L46"/>
    <mergeCell ref="H37:L37"/>
    <mergeCell ref="H38:L38"/>
    <mergeCell ref="M49:M50"/>
    <mergeCell ref="J54:J56"/>
    <mergeCell ref="K54:K56"/>
    <mergeCell ref="L54:L56"/>
    <mergeCell ref="A54:A56"/>
    <mergeCell ref="B54:B56"/>
    <mergeCell ref="A47:A48"/>
    <mergeCell ref="B47:B48"/>
    <mergeCell ref="C47:C48"/>
    <mergeCell ref="D47:D48"/>
    <mergeCell ref="E47:E48"/>
    <mergeCell ref="M47:M48"/>
    <mergeCell ref="J47:J48"/>
    <mergeCell ref="K47:K48"/>
    <mergeCell ref="L47:L48"/>
    <mergeCell ref="J49:J50"/>
    <mergeCell ref="K49:K50"/>
    <mergeCell ref="L49:L50"/>
    <mergeCell ref="A49:A50"/>
    <mergeCell ref="B49:B50"/>
    <mergeCell ref="C49:C50"/>
    <mergeCell ref="D49:D50"/>
    <mergeCell ref="E49:E50"/>
    <mergeCell ref="M57:M59"/>
    <mergeCell ref="J57:J59"/>
    <mergeCell ref="K57:K59"/>
    <mergeCell ref="L57:L59"/>
    <mergeCell ref="M54:M56"/>
    <mergeCell ref="A51:A53"/>
    <mergeCell ref="B51:B53"/>
    <mergeCell ref="C51:C53"/>
    <mergeCell ref="D51:D53"/>
    <mergeCell ref="E51:E53"/>
    <mergeCell ref="M51:M53"/>
    <mergeCell ref="J51:J53"/>
    <mergeCell ref="K51:K53"/>
    <mergeCell ref="L51:L53"/>
    <mergeCell ref="H60:L60"/>
    <mergeCell ref="H61:L61"/>
    <mergeCell ref="C54:C56"/>
    <mergeCell ref="D54:D56"/>
    <mergeCell ref="E54:E56"/>
    <mergeCell ref="A57:A59"/>
    <mergeCell ref="B57:B59"/>
    <mergeCell ref="C57:C59"/>
    <mergeCell ref="D57:D59"/>
    <mergeCell ref="E57:E59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65" fitToHeight="0" orientation="landscape" horizontalDpi="300" verticalDpi="300" r:id="rId1"/>
  <headerFooter>
    <oddHeader>&amp;R
別添様式２</oddHeader>
    <oddFooter>&amp;P / &amp;N ページ</oddFooter>
  </headerFooter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2020-11-17T07:08:48Z</cp:lastPrinted>
  <dcterms:created xsi:type="dcterms:W3CDTF">2019-10-29T23:33:43Z</dcterms:created>
  <dcterms:modified xsi:type="dcterms:W3CDTF">2020-11-17T07:27:34Z</dcterms:modified>
</cp:coreProperties>
</file>