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AlgorithmName="SHA-512" workbookHashValue="i/1KLHDf3Xqsk00dT2w9/wfSRsrPYD5dT2ThbnyvK2e1ta6JD0pdORPoyZSp0cQtTZng6O8V/70J1AbPtOBzEQ==" workbookSaltValue="8xL2VbAKVsbYtoa4UUD0Qg==" workbookSpinCount="100000" lockStructure="1"/>
  <bookViews>
    <workbookView xWindow="240" yWindow="105" windowWidth="14805" windowHeight="8010"/>
  </bookViews>
  <sheets>
    <sheet name="一番最初に入力" sheetId="4" r:id="rId1"/>
    <sheet name="様式第１号" sheetId="8" r:id="rId2"/>
    <sheet name="様式第１号（作成例・助成単価)" sheetId="16" r:id="rId3"/>
    <sheet name="助成単価（VLOOKUP用）" sheetId="13" state="hidden" r:id="rId4"/>
    <sheet name="【非表示】法人情報" sheetId="5" state="hidden" r:id="rId5"/>
  </sheets>
  <definedNames>
    <definedName name="_xlnm._FilterDatabase" localSheetId="4" hidden="1">【非表示】法人情報!$A$1:$G$1</definedName>
    <definedName name="_xlnm.Print_Area" localSheetId="0">一番最初に入力!$A$1:$Q$60</definedName>
    <definedName name="_xlnm.Print_Area" localSheetId="3">'助成単価（VLOOKUP用）'!$A$1:$D$48</definedName>
    <definedName name="_xlnm.Print_Area" localSheetId="1">様式第１号!$A$1:$W$106</definedName>
    <definedName name="_xlnm.Print_Area" localSheetId="2">'様式第１号（作成例・助成単価)'!$A$1:$AC$113</definedName>
  </definedNames>
  <calcPr calcId="162913"/>
</workbook>
</file>

<file path=xl/calcChain.xml><?xml version="1.0" encoding="utf-8"?>
<calcChain xmlns="http://schemas.openxmlformats.org/spreadsheetml/2006/main">
  <c r="P12" i="8" l="1"/>
  <c r="P11" i="8"/>
  <c r="N10" i="8"/>
  <c r="N9" i="8"/>
  <c r="E103" i="8" l="1"/>
  <c r="F33" i="8" s="1"/>
  <c r="Q27" i="8" l="1"/>
  <c r="M91" i="16" l="1"/>
  <c r="M89" i="16"/>
  <c r="J58" i="16"/>
  <c r="J55" i="16"/>
  <c r="J52" i="16"/>
  <c r="J58" i="8" l="1"/>
  <c r="R58" i="8" s="1"/>
  <c r="Q25" i="8" s="1"/>
  <c r="J55" i="8" l="1"/>
  <c r="R55" i="8" s="1"/>
  <c r="J52" i="8"/>
  <c r="R52" i="8" s="1"/>
  <c r="U1" i="8" l="1"/>
  <c r="M90" i="8" l="1"/>
  <c r="M88" i="8"/>
  <c r="G86" i="8" l="1"/>
  <c r="Q86" i="8" s="1"/>
  <c r="G96" i="8" l="1"/>
  <c r="Q96" i="8" l="1"/>
  <c r="P33" i="8" l="1"/>
  <c r="Q23" i="8" s="1"/>
  <c r="I104" i="16" l="1"/>
  <c r="F33" i="16"/>
  <c r="P33" i="16" s="1"/>
  <c r="R58" i="16"/>
  <c r="R55" i="16"/>
  <c r="R52" i="16"/>
  <c r="Q23" i="16"/>
  <c r="L5" i="16"/>
  <c r="U1" i="16"/>
  <c r="G87" i="16" l="1"/>
  <c r="Q87" i="16" s="1"/>
  <c r="Q27" i="16" s="1"/>
  <c r="Q25" i="16"/>
  <c r="G97" i="16"/>
  <c r="Q97" i="16" s="1"/>
  <c r="Q29" i="16" s="1"/>
  <c r="L21" i="16" l="1"/>
  <c r="L5" i="8" l="1"/>
  <c r="I103" i="8" l="1"/>
  <c r="Q29" i="8" l="1"/>
  <c r="L21" i="8" s="1"/>
</calcChain>
</file>

<file path=xl/comments1.xml><?xml version="1.0" encoding="utf-8"?>
<comments xmlns="http://schemas.openxmlformats.org/spreadsheetml/2006/main">
  <authors>
    <author>作成者</author>
  </authors>
  <commentList>
    <comment ref="C9" authorId="0" shapeId="0">
      <text>
        <r>
          <rPr>
            <b/>
            <sz val="9"/>
            <color indexed="81"/>
            <rFont val="MS P ゴシック"/>
            <family val="3"/>
            <charset val="128"/>
          </rPr>
          <t>半角で入力</t>
        </r>
      </text>
    </comment>
    <comment ref="C13"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作成者</author>
  </authors>
  <commentList>
    <comment ref="U1" authorId="0" shapeId="0">
      <text>
        <r>
          <rPr>
            <b/>
            <sz val="14"/>
            <color indexed="81"/>
            <rFont val="游ゴシック"/>
            <family val="3"/>
            <charset val="128"/>
          </rPr>
          <t>ナンバリングのために記載しております。</t>
        </r>
      </text>
    </comment>
    <comment ref="A2" authorId="0" shapeId="0">
      <text>
        <r>
          <rPr>
            <b/>
            <sz val="14"/>
            <color indexed="81"/>
            <rFont val="游ゴシック"/>
            <family val="3"/>
            <charset val="128"/>
          </rPr>
          <t>捨印をお願いします。</t>
        </r>
      </text>
    </comment>
    <comment ref="P11" authorId="0" shapeId="0">
      <text>
        <r>
          <rPr>
            <b/>
            <sz val="14"/>
            <color indexed="81"/>
            <rFont val="游ゴシック"/>
            <family val="3"/>
            <charset val="128"/>
          </rPr>
          <t>法人の所在地</t>
        </r>
      </text>
    </comment>
    <comment ref="P13" authorId="0" shapeId="0">
      <text>
        <r>
          <rPr>
            <b/>
            <sz val="14"/>
            <color indexed="81"/>
            <rFont val="游ゴシック"/>
            <family val="3"/>
            <charset val="128"/>
          </rPr>
          <t>法人の代表者職名・代表者名を入力してください。
例：理事長　山田　一郎
　　代表取締役　仙台　花子</t>
        </r>
      </text>
    </comment>
    <comment ref="U13" authorId="0" shapeId="0">
      <text>
        <r>
          <rPr>
            <b/>
            <sz val="14"/>
            <color indexed="81"/>
            <rFont val="游ゴシック"/>
            <family val="3"/>
            <charset val="128"/>
          </rPr>
          <t>押印は、申請書・請求書と同じ印を使用してください。</t>
        </r>
      </text>
    </comment>
    <comment ref="T33" authorId="0" shapeId="0">
      <text>
        <r>
          <rPr>
            <b/>
            <sz val="18"/>
            <color indexed="81"/>
            <rFont val="游ゴシック"/>
            <family val="3"/>
            <charset val="128"/>
          </rPr>
          <t>増員保育士助成の月額は施設の定員によって自動で入力されますので対象月数のみ入力します。</t>
        </r>
      </text>
    </comment>
    <comment ref="R42" authorId="0" shapeId="0">
      <text>
        <r>
          <rPr>
            <b/>
            <sz val="18"/>
            <color indexed="81"/>
            <rFont val="游ゴシック"/>
            <family val="3"/>
            <charset val="128"/>
          </rPr>
          <t>これまで３歳未満児保育施設と協定を結んでいたことが一度もなく、令和６年４月１日以降に初めて協定を結ぶ場合にのみ○をします。</t>
        </r>
      </text>
    </comment>
    <comment ref="J58" authorId="0" shapeId="0">
      <text>
        <r>
          <rPr>
            <b/>
            <sz val="18"/>
            <color indexed="81"/>
            <rFont val="游ゴシック"/>
            <family val="3"/>
            <charset val="128"/>
          </rPr>
          <t>３歳未満児保育施設との連携に関する増員保育士助成のうち，</t>
        </r>
        <r>
          <rPr>
            <b/>
            <u/>
            <sz val="20"/>
            <color indexed="81"/>
            <rFont val="游ゴシック"/>
            <family val="3"/>
            <charset val="128"/>
          </rPr>
          <t xml:space="preserve">卒園後の受け皿に係る月額単価はチェックをすべて正しく入力すると、自動で計算されます。
</t>
        </r>
        <r>
          <rPr>
            <b/>
            <u/>
            <sz val="14"/>
            <color indexed="81"/>
            <rFont val="游ゴシック"/>
            <family val="3"/>
            <charset val="128"/>
          </rPr>
          <t>※次ページの「協定書に基づき当年度４月１日に新たに受け入れた実績」の「有」「無」のどちらかに必ずチェックを入れないと計算されません。（これまで３歳未満児保育施設と協定を結んでいたことが一度もなく、令和６年４月１日以降に初めて協定を結んだ保育所以外）</t>
        </r>
      </text>
    </comment>
    <comment ref="A64" authorId="0" shapeId="0">
      <text>
        <r>
          <rPr>
            <b/>
            <sz val="14"/>
            <color indexed="81"/>
            <rFont val="游ゴシック"/>
            <family val="3"/>
            <charset val="128"/>
          </rPr>
          <t>申請書の２枚目にも捨印をお願いします。</t>
        </r>
      </text>
    </comment>
    <comment ref="E69" authorId="0" shapeId="0">
      <text>
        <r>
          <rPr>
            <b/>
            <u/>
            <sz val="16"/>
            <color indexed="81"/>
            <rFont val="游ゴシック"/>
            <family val="3"/>
            <charset val="128"/>
          </rPr>
          <t>令和６年４月1日付で</t>
        </r>
        <r>
          <rPr>
            <b/>
            <sz val="16"/>
            <color indexed="81"/>
            <rFont val="游ゴシック"/>
            <family val="3"/>
            <charset val="128"/>
          </rPr>
          <t>３歳未満児連携施設から入所した３歳児がいれば「有」にチェック、いない場合は「無」にチェックを入れます。
（参考）例として、令和３年４月１日付で入所した児童は含めません。</t>
        </r>
      </text>
    </comment>
    <comment ref="M75" authorId="0" shapeId="0">
      <text>
        <r>
          <rPr>
            <b/>
            <sz val="14"/>
            <color indexed="81"/>
            <rFont val="游ゴシック"/>
            <family val="3"/>
            <charset val="128"/>
          </rPr>
          <t>下記の方法で入力してください。自動で和暦表示されます。
・西暦の場合は「/」で区切る。（例：2020/10/1）
・和暦の場合は「.」で区切る。（例：Ｒ2.10.1）
令和６年４月1日付で連携施設から入園した３歳児が対象のため、
対象児童の生年月日がＲ2.4.2～Ｒ3.4.1生まれであることを確認してください。</t>
        </r>
      </text>
    </comment>
    <comment ref="V88" authorId="0" shapeId="0">
      <text>
        <r>
          <rPr>
            <b/>
            <sz val="18"/>
            <color indexed="81"/>
            <rFont val="游ゴシック"/>
            <family val="3"/>
            <charset val="128"/>
          </rPr>
          <t>①特別支援保育対象児童の人数は、３歳以上児と３歳未満児に分けて記載すると月額が自動計算されます。
すでにお送りしております別紙２「特別支援保育の状況」の「３歳未満の対象児童の数　計」「３歳以上の対象児童の数　計」の児童数を記載してください。
②対象月数を入力して年額を算出してください。</t>
        </r>
      </text>
    </comment>
    <comment ref="U96" authorId="0" shapeId="0">
      <text>
        <r>
          <rPr>
            <b/>
            <sz val="18"/>
            <color indexed="81"/>
            <rFont val="游ゴシック"/>
            <family val="3"/>
            <charset val="128"/>
          </rPr>
          <t>増員調理員助成の月額は施設の定員によって自動で入力されますので対象月数のみ入力してください。</t>
        </r>
      </text>
    </comment>
    <comment ref="E103" authorId="0" shapeId="0">
      <text>
        <r>
          <rPr>
            <b/>
            <sz val="16"/>
            <color indexed="81"/>
            <rFont val="游ゴシック"/>
            <family val="3"/>
            <charset val="128"/>
          </rPr>
          <t>表示された定員が異なる場合には，ご連絡ください。</t>
        </r>
      </text>
    </comment>
  </commentList>
</comments>
</file>

<file path=xl/comments3.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R42" authorId="0" shapeId="0">
      <text>
        <r>
          <rPr>
            <b/>
            <sz val="18"/>
            <color indexed="81"/>
            <rFont val="游ゴシック"/>
            <family val="3"/>
            <charset val="128"/>
          </rPr>
          <t>これまで３歳未満児保育施設と協定を結んでいたことが一度もなく、令和６年４月１日以降に初めて協定を結ぶ場合にのみ○をします</t>
        </r>
      </text>
    </comment>
    <comment ref="E104" authorId="0" shapeId="0">
      <text>
        <r>
          <rPr>
            <b/>
            <sz val="14"/>
            <color indexed="81"/>
            <rFont val="MS P ゴシック"/>
            <family val="3"/>
            <charset val="128"/>
          </rPr>
          <t>表示された定員が異なる場合には，修正してください。</t>
        </r>
      </text>
    </comment>
  </commentList>
</comments>
</file>

<file path=xl/sharedStrings.xml><?xml version="1.0" encoding="utf-8"?>
<sst xmlns="http://schemas.openxmlformats.org/spreadsheetml/2006/main" count="1175" uniqueCount="612">
  <si>
    <t>（１）</t>
    <phoneticPr fontId="3"/>
  </si>
  <si>
    <t>（２）</t>
    <phoneticPr fontId="3"/>
  </si>
  <si>
    <t>（３）</t>
    <phoneticPr fontId="3"/>
  </si>
  <si>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</si>
  <si>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</si>
  <si>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</si>
  <si>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</si>
  <si>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代表者職氏名</t>
    <rPh sb="0" eb="3">
      <t>ダイヒョウシャ</t>
    </rPh>
    <rPh sb="3" eb="4">
      <t>ショク</t>
    </rPh>
    <rPh sb="4" eb="6">
      <t>シメイ</t>
    </rPh>
    <phoneticPr fontId="1"/>
  </si>
  <si>
    <t>２・３号定員</t>
    <rPh sb="3" eb="4">
      <t>ゴウ</t>
    </rPh>
    <rPh sb="4" eb="6">
      <t>テイイン</t>
    </rPh>
    <phoneticPr fontId="3"/>
  </si>
  <si>
    <t>印</t>
    <rPh sb="0" eb="1">
      <t>イン</t>
    </rPh>
    <phoneticPr fontId="3"/>
  </si>
  <si>
    <t>　（あて先） 仙 台 市 長</t>
    <phoneticPr fontId="3"/>
  </si>
  <si>
    <t>（施設名：</t>
    <rPh sb="1" eb="3">
      <t>シセツ</t>
    </rPh>
    <rPh sb="3" eb="4">
      <t>メイ</t>
    </rPh>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</si>
  <si>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</si>
  <si>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</si>
  <si>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</si>
  <si>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</si>
  <si>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</si>
  <si>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</si>
  <si>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代表者名</t>
    <rPh sb="0" eb="3">
      <t>ダイヒョウシャ</t>
    </rPh>
    <rPh sb="3" eb="4">
      <t>メイ</t>
    </rPh>
    <phoneticPr fontId="3"/>
  </si>
  <si>
    <t>（法人の場合）</t>
    <rPh sb="1" eb="3">
      <t>ホウジン</t>
    </rPh>
    <rPh sb="4" eb="6">
      <t>バアイ</t>
    </rPh>
    <phoneticPr fontId="3"/>
  </si>
  <si>
    <t>（施設類型：</t>
    <phoneticPr fontId="2"/>
  </si>
  <si>
    <t>施設類型</t>
    <rPh sb="0" eb="2">
      <t>シセツ</t>
    </rPh>
    <rPh sb="2" eb="4">
      <t>ルイケイ</t>
    </rPh>
    <phoneticPr fontId="2"/>
  </si>
  <si>
    <t>金</t>
    <rPh sb="0" eb="1">
      <t>キン</t>
    </rPh>
    <phoneticPr fontId="2"/>
  </si>
  <si>
    <t>円</t>
    <rPh sb="0" eb="1">
      <t>エン</t>
    </rPh>
    <phoneticPr fontId="2"/>
  </si>
  <si>
    <t>（４）</t>
    <phoneticPr fontId="3"/>
  </si>
  <si>
    <t>法人名または氏名　</t>
    <rPh sb="0" eb="2">
      <t>ホウジン</t>
    </rPh>
    <rPh sb="2" eb="3">
      <t>メイ</t>
    </rPh>
    <rPh sb="6" eb="8">
      <t>シメイ</t>
    </rPh>
    <phoneticPr fontId="3"/>
  </si>
  <si>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3"/>
  </si>
  <si>
    <t>印</t>
    <phoneticPr fontId="2"/>
  </si>
  <si>
    <t>最初に，</t>
    <rPh sb="0" eb="2">
      <t>サイショ</t>
    </rPh>
    <phoneticPr fontId="3"/>
  </si>
  <si>
    <t>令和</t>
    <rPh sb="0" eb="2">
      <t>レイワ</t>
    </rPh>
    <phoneticPr fontId="2"/>
  </si>
  <si>
    <t>施設コード一覧</t>
    <rPh sb="0" eb="2">
      <t>シセツ</t>
    </rPh>
    <rPh sb="5" eb="7">
      <t>イチラン</t>
    </rPh>
    <phoneticPr fontId="2"/>
  </si>
  <si>
    <t>記</t>
    <rPh sb="0" eb="1">
      <t>キ</t>
    </rPh>
    <phoneticPr fontId="2"/>
  </si>
  <si>
    <t>月</t>
    <rPh sb="0" eb="1">
      <t>ガツ</t>
    </rPh>
    <phoneticPr fontId="2"/>
  </si>
  <si>
    <t>年</t>
    <rPh sb="0" eb="1">
      <t>ネン</t>
    </rPh>
    <phoneticPr fontId="2"/>
  </si>
  <si>
    <t>　増員保育士等助成</t>
    <rPh sb="1" eb="3">
      <t>ゾウイン</t>
    </rPh>
    <rPh sb="3" eb="6">
      <t>ホイクシ</t>
    </rPh>
    <rPh sb="6" eb="7">
      <t>トウ</t>
    </rPh>
    <rPh sb="7" eb="9">
      <t>ジョセイ</t>
    </rPh>
    <phoneticPr fontId="2"/>
  </si>
  <si>
    <t>保育所</t>
    <rPh sb="0" eb="2">
      <t>ホイク</t>
    </rPh>
    <rPh sb="2" eb="3">
      <t>ショ</t>
    </rPh>
    <phoneticPr fontId="2"/>
  </si>
  <si>
    <t>別表１（１）（第３条関係）　増員保育士等助成単価（１人以上の増員）</t>
  </si>
  <si>
    <t>定員</t>
  </si>
  <si>
    <t>月額</t>
  </si>
  <si>
    <t xml:space="preserve">２０人から４５人まで </t>
  </si>
  <si>
    <t>２６５，０００円</t>
  </si>
  <si>
    <t>４６人から６０人まで</t>
  </si>
  <si>
    <t>２８０，０００円</t>
  </si>
  <si>
    <t>６１人から９０人まで</t>
  </si>
  <si>
    <t>２９７，０００円</t>
  </si>
  <si>
    <t>９１人から１２０人まで</t>
  </si>
  <si>
    <t>３３４，０００円</t>
  </si>
  <si>
    <t>１２１人から１５０人まで</t>
  </si>
  <si>
    <t>３７１，０００円</t>
  </si>
  <si>
    <t>１５１人から１８０人まで</t>
  </si>
  <si>
    <t>４４５，０００円</t>
  </si>
  <si>
    <t>１８１人から</t>
  </si>
  <si>
    <t>５１９，０００円</t>
  </si>
  <si>
    <t>　　※定員は２号及び３号の利用定員</t>
  </si>
  <si>
    <t>別表２（第３条関係）　障害児等保育助成単価</t>
  </si>
  <si>
    <t>障害児等の数</t>
  </si>
  <si>
    <t>１人</t>
  </si>
  <si>
    <t>１４０，０００円</t>
  </si>
  <si>
    <t>２人</t>
  </si>
  <si>
    <t>１８０，０００円</t>
  </si>
  <si>
    <t>３人</t>
  </si>
  <si>
    <t>２３３，２００円</t>
  </si>
  <si>
    <t>４人</t>
  </si>
  <si>
    <t>　３７３，２００円</t>
  </si>
  <si>
    <t>５人</t>
  </si>
  <si>
    <t>　４１３，２００円</t>
  </si>
  <si>
    <t>６人</t>
  </si>
  <si>
    <t>４６６，４００円</t>
  </si>
  <si>
    <t>７人</t>
  </si>
  <si>
    <t>６０６，４００円</t>
  </si>
  <si>
    <t>８人</t>
  </si>
  <si>
    <t>９人</t>
  </si>
  <si>
    <t>６９９，６００円</t>
  </si>
  <si>
    <t>１０人</t>
  </si>
  <si>
    <t>８３９，６００円</t>
  </si>
  <si>
    <t>１１人</t>
  </si>
  <si>
    <t>８７９，６００円</t>
  </si>
  <si>
    <t>１２人</t>
  </si>
  <si>
    <t>９３２，８００円</t>
  </si>
  <si>
    <t>別表３（第３条関係）　増員調理員助成単価</t>
  </si>
  <si>
    <t>６０人以下</t>
  </si>
  <si>
    <t>７７，１００円</t>
  </si>
  <si>
    <t>６１人以上</t>
  </si>
  <si>
    <t>１１５，７００円</t>
  </si>
  <si>
    <t>私立保育所等助成単価</t>
    <rPh sb="0" eb="2">
      <t>シリツ</t>
    </rPh>
    <rPh sb="2" eb="4">
      <t>ホイク</t>
    </rPh>
    <rPh sb="4" eb="5">
      <t>ショ</t>
    </rPh>
    <rPh sb="5" eb="6">
      <t>トウ</t>
    </rPh>
    <rPh sb="6" eb="8">
      <t>ジョセイ</t>
    </rPh>
    <rPh sb="8" eb="10">
      <t>タンカ</t>
    </rPh>
    <phoneticPr fontId="2"/>
  </si>
  <si>
    <t>６４６，４００円</t>
    <phoneticPr fontId="2"/>
  </si>
  <si>
    <t>色付きのセルを入力してください。</t>
    <rPh sb="0" eb="2">
      <t>イロツ</t>
    </rPh>
    <rPh sb="7" eb="9">
      <t>ニュウリョク</t>
    </rPh>
    <phoneticPr fontId="2"/>
  </si>
  <si>
    <t>　　※定員は２号及び３号の利用定員
　　※幼稚園型認定こども園は対象外</t>
    <phoneticPr fontId="2"/>
  </si>
  <si>
    <t>名</t>
    <rPh sb="0" eb="1">
      <t>メイ</t>
    </rPh>
    <phoneticPr fontId="2"/>
  </si>
  <si>
    <t>備考</t>
    <rPh sb="0" eb="2">
      <t>ビコウ</t>
    </rPh>
    <phoneticPr fontId="2"/>
  </si>
  <si>
    <t>令和</t>
    <rPh sb="0" eb="2">
      <t>レイワ</t>
    </rPh>
    <phoneticPr fontId="2"/>
  </si>
  <si>
    <t>年</t>
    <rPh sb="0" eb="1">
      <t>ネン</t>
    </rPh>
    <phoneticPr fontId="2"/>
  </si>
  <si>
    <t>月</t>
    <rPh sb="0" eb="1">
      <t>ガツ</t>
    </rPh>
    <phoneticPr fontId="2"/>
  </si>
  <si>
    <t>日</t>
    <rPh sb="0" eb="1">
      <t>ニチ</t>
    </rPh>
    <phoneticPr fontId="2"/>
  </si>
  <si>
    <t>保育所等助成要綱第４条の規定に基づき，助成金の交付を申請いたします。</t>
    <rPh sb="0" eb="2">
      <t>ホイク</t>
    </rPh>
    <rPh sb="2" eb="3">
      <t>ショ</t>
    </rPh>
    <rPh sb="3" eb="4">
      <t>トウ</t>
    </rPh>
    <rPh sb="4" eb="6">
      <t>ジョセイ</t>
    </rPh>
    <rPh sb="6" eb="8">
      <t>ヨウコウ</t>
    </rPh>
    <rPh sb="8" eb="9">
      <t>ダイ</t>
    </rPh>
    <rPh sb="10" eb="11">
      <t>ジョウ</t>
    </rPh>
    <rPh sb="12" eb="14">
      <t>キテイ</t>
    </rPh>
    <rPh sb="15" eb="16">
      <t>モト</t>
    </rPh>
    <rPh sb="19" eb="22">
      <t>ジョセイキン</t>
    </rPh>
    <rPh sb="23" eb="25">
      <t>コウフ</t>
    </rPh>
    <rPh sb="26" eb="28">
      <t>シンセイ</t>
    </rPh>
    <phoneticPr fontId="2"/>
  </si>
  <si>
    <t>・増員保育士等助成</t>
    <rPh sb="1" eb="9">
      <t>ゾウインホイクシトウジョセイ</t>
    </rPh>
    <phoneticPr fontId="2"/>
  </si>
  <si>
    <t>・増員調理員助成</t>
    <rPh sb="1" eb="6">
      <t>ゾウインチョウリイン</t>
    </rPh>
    <rPh sb="6" eb="8">
      <t>ジョセイ</t>
    </rPh>
    <phoneticPr fontId="2"/>
  </si>
  <si>
    <t>金</t>
    <rPh sb="0" eb="1">
      <t>キン</t>
    </rPh>
    <phoneticPr fontId="2"/>
  </si>
  <si>
    <t>円</t>
    <rPh sb="0" eb="1">
      <t>エン</t>
    </rPh>
    <phoneticPr fontId="2"/>
  </si>
  <si>
    <t>（１）</t>
    <phoneticPr fontId="2"/>
  </si>
  <si>
    <t>（内訳）</t>
    <rPh sb="1" eb="3">
      <t>ウチワケ</t>
    </rPh>
    <phoneticPr fontId="2"/>
  </si>
  <si>
    <t>様式第１号</t>
    <phoneticPr fontId="3"/>
  </si>
  <si>
    <t>月額</t>
    <rPh sb="0" eb="2">
      <t>ゲツガク</t>
    </rPh>
    <phoneticPr fontId="2"/>
  </si>
  <si>
    <t>円　×</t>
    <rPh sb="0" eb="1">
      <t>エン</t>
    </rPh>
    <phoneticPr fontId="2"/>
  </si>
  <si>
    <t>月（対象月数）＝</t>
    <rPh sb="0" eb="1">
      <t>ツキ</t>
    </rPh>
    <rPh sb="2" eb="4">
      <t>タイショウ</t>
    </rPh>
    <rPh sb="4" eb="5">
      <t>ツキ</t>
    </rPh>
    <rPh sb="5" eb="6">
      <t>スウ</t>
    </rPh>
    <phoneticPr fontId="2"/>
  </si>
  <si>
    <t>円（年額）</t>
    <rPh sb="0" eb="1">
      <t>エン</t>
    </rPh>
    <rPh sb="2" eb="4">
      <t>ネンガク</t>
    </rPh>
    <phoneticPr fontId="2"/>
  </si>
  <si>
    <t>（２）</t>
    <phoneticPr fontId="2"/>
  </si>
  <si>
    <t>（３）</t>
    <phoneticPr fontId="2"/>
  </si>
  <si>
    <t>　増員調理員助成</t>
    <rPh sb="1" eb="6">
      <t>ゾウインチョウリイン</t>
    </rPh>
    <rPh sb="6" eb="8">
      <t>ジョセイ</t>
    </rPh>
    <phoneticPr fontId="2"/>
  </si>
  <si>
    <t>【添付書類】　別紙３「調理員の配置状況」のとおり</t>
    <rPh sb="11" eb="14">
      <t>チョウリイン</t>
    </rPh>
    <rPh sb="15" eb="19">
      <t>ハイチジョウキョウ</t>
    </rPh>
    <phoneticPr fontId="2"/>
  </si>
  <si>
    <t>人</t>
    <rPh sb="0" eb="1">
      <t>ニン</t>
    </rPh>
    <phoneticPr fontId="2"/>
  </si>
  <si>
    <t>年度　　私立保育所等助成交付申請書</t>
    <rPh sb="12" eb="14">
      <t>コウフ</t>
    </rPh>
    <rPh sb="14" eb="16">
      <t>シンセイ</t>
    </rPh>
    <rPh sb="16" eb="17">
      <t>ショ</t>
    </rPh>
    <phoneticPr fontId="2"/>
  </si>
  <si>
    <t>・３歳以上児</t>
    <rPh sb="2" eb="3">
      <t>サイ</t>
    </rPh>
    <rPh sb="3" eb="5">
      <t>イジョウ</t>
    </rPh>
    <rPh sb="5" eb="6">
      <t>ジ</t>
    </rPh>
    <phoneticPr fontId="2"/>
  </si>
  <si>
    <t>・３歳未満児</t>
    <rPh sb="2" eb="3">
      <t>サイ</t>
    </rPh>
    <rPh sb="3" eb="5">
      <t>ミマン</t>
    </rPh>
    <rPh sb="5" eb="6">
      <t>ジ</t>
    </rPh>
    <phoneticPr fontId="2"/>
  </si>
  <si>
    <t>これによって，自動的に施設名や年度が申請書に入力されます。様式第１号に自動入力されている法人の情報が正しいかどうかを確認してください。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8" eb="70">
      <t>ニュウリョク</t>
    </rPh>
    <rPh sb="73" eb="75">
      <t>ジョウホウ</t>
    </rPh>
    <rPh sb="76" eb="77">
      <t>コト</t>
    </rPh>
    <rPh sb="79" eb="81">
      <t>バアイ</t>
    </rPh>
    <rPh sb="82" eb="84">
      <t>チョクセツ</t>
    </rPh>
    <rPh sb="84" eb="86">
      <t>ニュウリョク</t>
    </rPh>
    <phoneticPr fontId="3"/>
  </si>
  <si>
    <t>別表１（２）（第３条関係）　3歳未満児施設との連携協定に係る増員保育士等助成単価（2人以上の増員）</t>
    <rPh sb="15" eb="18">
      <t>サイミマン</t>
    </rPh>
    <rPh sb="18" eb="19">
      <t>ジ</t>
    </rPh>
    <rPh sb="19" eb="21">
      <t>シセツ</t>
    </rPh>
    <rPh sb="23" eb="25">
      <t>レンケイ</t>
    </rPh>
    <rPh sb="25" eb="27">
      <t>キョウテイ</t>
    </rPh>
    <rPh sb="28" eb="29">
      <t>カカ</t>
    </rPh>
    <phoneticPr fontId="2"/>
  </si>
  <si>
    <t>連携の内容</t>
    <rPh sb="0" eb="2">
      <t>レンケイ</t>
    </rPh>
    <rPh sb="3" eb="5">
      <t>ナイヨウ</t>
    </rPh>
    <phoneticPr fontId="2"/>
  </si>
  <si>
    <t>（ア）保育内容の支援</t>
    <rPh sb="3" eb="5">
      <t>ホイク</t>
    </rPh>
    <rPh sb="5" eb="7">
      <t>ナイヨウ</t>
    </rPh>
    <rPh sb="8" eb="10">
      <t>シエン</t>
    </rPh>
    <phoneticPr fontId="2"/>
  </si>
  <si>
    <t>16,000円</t>
    <rPh sb="6" eb="7">
      <t>エン</t>
    </rPh>
    <phoneticPr fontId="2"/>
  </si>
  <si>
    <t>（イ）代替保育の提供</t>
    <rPh sb="3" eb="5">
      <t>ダイタイ</t>
    </rPh>
    <rPh sb="5" eb="7">
      <t>ホイク</t>
    </rPh>
    <rPh sb="8" eb="10">
      <t>テイキョウ</t>
    </rPh>
    <phoneticPr fontId="2"/>
  </si>
  <si>
    <t>32,000円</t>
    <rPh sb="6" eb="7">
      <t>エン</t>
    </rPh>
    <phoneticPr fontId="2"/>
  </si>
  <si>
    <t>（ウ）卒園後の受け皿について規定した連携協定を初めて締結した日（連携協定の更新または内容の変更を行った場合や複数の３歳未満児保育施設と連携協定を締結している場合は最も古い連携協定を締結した日とする。）が属する年度</t>
    <phoneticPr fontId="2"/>
  </si>
  <si>
    <t xml:space="preserve">連携協定に規定する
児童の数（※１）が
1～２人
</t>
    <phoneticPr fontId="2"/>
  </si>
  <si>
    <t>６４，０００円</t>
    <phoneticPr fontId="2"/>
  </si>
  <si>
    <t xml:space="preserve">連携協定に規定する
児童の数が３人以上
</t>
    <phoneticPr fontId="2"/>
  </si>
  <si>
    <t>１１２，０００円</t>
    <phoneticPr fontId="2"/>
  </si>
  <si>
    <t>（エ）（ウ）の年度の翌年度以降の場合
①  連携協定に基づく受入れ児童が４月１日現在において１人以上いる場合
②  連携協定に基づく受入れ児童が４月１日現在においていない場合</t>
    <rPh sb="7" eb="9">
      <t>ネンド</t>
    </rPh>
    <phoneticPr fontId="2"/>
  </si>
  <si>
    <t xml:space="preserve">連携協定に規定する
児童の数が1～２人
</t>
    <phoneticPr fontId="2"/>
  </si>
  <si>
    <t xml:space="preserve">① ６４，０００円
② ５１，２００円
</t>
    <phoneticPr fontId="2"/>
  </si>
  <si>
    <t xml:space="preserve">① １１２，０００円
② １００，８００円
</t>
    <phoneticPr fontId="2"/>
  </si>
  <si>
    <t>保育内容の支援</t>
    <rPh sb="0" eb="2">
      <t>ホイク</t>
    </rPh>
    <rPh sb="2" eb="4">
      <t>ナイヨウ</t>
    </rPh>
    <rPh sb="5" eb="7">
      <t>シエン</t>
    </rPh>
    <phoneticPr fontId="2"/>
  </si>
  <si>
    <t>代替保育の提供</t>
    <rPh sb="0" eb="2">
      <t>ダイタイ</t>
    </rPh>
    <rPh sb="2" eb="4">
      <t>ホイク</t>
    </rPh>
    <rPh sb="5" eb="7">
      <t>テイキョウ</t>
    </rPh>
    <phoneticPr fontId="2"/>
  </si>
  <si>
    <t>卒園後の受け皿</t>
    <rPh sb="0" eb="2">
      <t>ソツエン</t>
    </rPh>
    <rPh sb="2" eb="3">
      <t>ゴ</t>
    </rPh>
    <rPh sb="4" eb="5">
      <t>ウ</t>
    </rPh>
    <rPh sb="6" eb="7">
      <t>ザラ</t>
    </rPh>
    <phoneticPr fontId="2"/>
  </si>
  <si>
    <t>・３歳未満児施設との連携に係る増員</t>
    <rPh sb="2" eb="3">
      <t>サイ</t>
    </rPh>
    <rPh sb="3" eb="5">
      <t>ミマン</t>
    </rPh>
    <rPh sb="5" eb="6">
      <t>ジ</t>
    </rPh>
    <rPh sb="6" eb="8">
      <t>シセツ</t>
    </rPh>
    <rPh sb="10" eb="12">
      <t>レンケイ</t>
    </rPh>
    <rPh sb="13" eb="14">
      <t>カカ</t>
    </rPh>
    <rPh sb="15" eb="17">
      <t>ゾウイン</t>
    </rPh>
    <phoneticPr fontId="2"/>
  </si>
  <si>
    <t>　（定員）</t>
    <rPh sb="2" eb="4">
      <t>テイイン</t>
    </rPh>
    <phoneticPr fontId="2"/>
  </si>
  <si>
    <t>□</t>
  </si>
  <si>
    <t>　３歳未満児保育施設との連携に係る増員（増員保育士が２名以上の場合のみ記入）</t>
    <rPh sb="20" eb="22">
      <t>ゾウイン</t>
    </rPh>
    <rPh sb="22" eb="25">
      <t>ホイクシ</t>
    </rPh>
    <rPh sb="27" eb="30">
      <t>メイイジョウ</t>
    </rPh>
    <rPh sb="31" eb="33">
      <t>バアイ</t>
    </rPh>
    <rPh sb="35" eb="37">
      <t>キニュウ</t>
    </rPh>
    <phoneticPr fontId="2"/>
  </si>
  <si>
    <t>◎連携に関する協定書の締結</t>
    <phoneticPr fontId="2"/>
  </si>
  <si>
    <t>年</t>
    <rPh sb="0" eb="1">
      <t>ネン</t>
    </rPh>
    <phoneticPr fontId="2"/>
  </si>
  <si>
    <t>月</t>
    <rPh sb="0" eb="1">
      <t>ガツ</t>
    </rPh>
    <phoneticPr fontId="2"/>
  </si>
  <si>
    <t>有</t>
  </si>
  <si>
    <t>日</t>
    <rPh sb="0" eb="1">
      <t>ヒ</t>
    </rPh>
    <phoneticPr fontId="2"/>
  </si>
  <si>
    <t>）</t>
    <phoneticPr fontId="2"/>
  </si>
  <si>
    <t>無</t>
    <rPh sb="0" eb="1">
      <t>ナ</t>
    </rPh>
    <phoneticPr fontId="2"/>
  </si>
  <si>
    <t>【添付書類】　別紙１「保育士名簿」及び別紙「増員保育士等配置状況報告書」のとおり</t>
    <rPh sb="11" eb="14">
      <t>ホイクシ</t>
    </rPh>
    <rPh sb="22" eb="24">
      <t>ゾウイン</t>
    </rPh>
    <rPh sb="24" eb="27">
      <t>ホイクシ</t>
    </rPh>
    <rPh sb="27" eb="28">
      <t>トウ</t>
    </rPh>
    <rPh sb="28" eb="30">
      <t>ハイチ</t>
    </rPh>
    <rPh sb="30" eb="32">
      <t>ジョウキョウ</t>
    </rPh>
    <rPh sb="32" eb="35">
      <t>ホウコクショ</t>
    </rPh>
    <phoneticPr fontId="2"/>
  </si>
  <si>
    <t>（協定書を初めて締結した日　：</t>
    <phoneticPr fontId="2"/>
  </si>
  <si>
    <t>（上記において「有」の場合）</t>
    <rPh sb="1" eb="3">
      <t>ジョウキ</t>
    </rPh>
    <rPh sb="8" eb="9">
      <t>アリ</t>
    </rPh>
    <rPh sb="11" eb="13">
      <t>バアイ</t>
    </rPh>
    <phoneticPr fontId="2"/>
  </si>
  <si>
    <t>連携の内容</t>
  </si>
  <si>
    <t>・現年度が協定締結初年度の場合に○→</t>
    <rPh sb="1" eb="2">
      <t>ゲン</t>
    </rPh>
    <rPh sb="2" eb="4">
      <t>ネンド</t>
    </rPh>
    <rPh sb="5" eb="7">
      <t>キョウテイ</t>
    </rPh>
    <rPh sb="7" eb="9">
      <t>テイケツ</t>
    </rPh>
    <rPh sb="9" eb="12">
      <t>ショネンド</t>
    </rPh>
    <rPh sb="13" eb="15">
      <t>バアイ</t>
    </rPh>
    <phoneticPr fontId="2"/>
  </si>
  <si>
    <t>１～２人</t>
    <phoneticPr fontId="2"/>
  </si>
  <si>
    <t>３人以上</t>
    <phoneticPr fontId="2"/>
  </si>
  <si>
    <t>　　　　　　　　　　</t>
    <phoneticPr fontId="2"/>
  </si>
  <si>
    <t>⇒協定書に規定する人数（複数の３歳未満児保育施設と協定書を締結している場合は，全て合算）</t>
    <phoneticPr fontId="2"/>
  </si>
  <si>
    <t>⇒協定書に基づき当年度４月１日に新たに受け入れた実績</t>
    <phoneticPr fontId="2"/>
  </si>
  <si>
    <t>（初めて協定書を締結した日が属する年度の翌年度から記載）</t>
    <phoneticPr fontId="2"/>
  </si>
  <si>
    <t>氏名</t>
    <rPh sb="0" eb="2">
      <t>シメイ</t>
    </rPh>
    <phoneticPr fontId="2"/>
  </si>
  <si>
    <t>生年月日</t>
    <rPh sb="0" eb="4">
      <t>セイネンガッピ</t>
    </rPh>
    <phoneticPr fontId="2"/>
  </si>
  <si>
    <t>連携先の3歳未満児保育施設の名称</t>
    <rPh sb="0" eb="2">
      <t>レンケイ</t>
    </rPh>
    <rPh sb="2" eb="3">
      <t>サキ</t>
    </rPh>
    <rPh sb="5" eb="8">
      <t>サイミマン</t>
    </rPh>
    <rPh sb="8" eb="9">
      <t>ジ</t>
    </rPh>
    <rPh sb="9" eb="11">
      <t>ホイク</t>
    </rPh>
    <rPh sb="11" eb="13">
      <t>シセツ</t>
    </rPh>
    <rPh sb="14" eb="16">
      <t>メイショウ</t>
    </rPh>
    <phoneticPr fontId="2"/>
  </si>
  <si>
    <t xml:space="preserve">連携協定に規定する児童の数が1～２人
</t>
    <phoneticPr fontId="2"/>
  </si>
  <si>
    <t xml:space="preserve">連携協定に規定する児童の数（※１）が
1～２人
</t>
    <phoneticPr fontId="2"/>
  </si>
  <si>
    <t xml:space="preserve">連携協定に規定する児童の数が３人以上
</t>
    <rPh sb="9" eb="10">
      <t>ジ</t>
    </rPh>
    <phoneticPr fontId="2"/>
  </si>
  <si>
    <t xml:space="preserve">連携協定に規定する児童の数が３人以上
</t>
    <phoneticPr fontId="2"/>
  </si>
  <si>
    <t>　※協定書を更新または変更した場合や複数の３歳未満児保育施設と協定書を締結している場合は，最も古い
　　協定書の締結日を記載すること。
　※「有」の場合は，協定書（複数の３歳未満児保育施設と締結している場合は全て）の写しを添付すること。</t>
    <phoneticPr fontId="2"/>
  </si>
  <si>
    <t>　</t>
    <phoneticPr fontId="2"/>
  </si>
  <si>
    <t>３歳未満児保育施設との連携に係る増員（増員保育士が２名以上の場合のみ記入）</t>
    <phoneticPr fontId="2"/>
  </si>
  <si>
    <t>無</t>
    <rPh sb="0" eb="1">
      <t>ム</t>
    </rPh>
    <phoneticPr fontId="2"/>
  </si>
  <si>
    <t>私立保育所</t>
    <rPh sb="0" eb="2">
      <t>シリツ</t>
    </rPh>
    <rPh sb="2" eb="4">
      <t>ホイク</t>
    </rPh>
    <rPh sb="4" eb="5">
      <t>ジョ</t>
    </rPh>
    <phoneticPr fontId="2"/>
  </si>
  <si>
    <t>青葉区</t>
    <rPh sb="0" eb="3">
      <t>アオバク</t>
    </rPh>
    <phoneticPr fontId="32"/>
  </si>
  <si>
    <t>太白区</t>
    <rPh sb="0" eb="3">
      <t>タイハクク</t>
    </rPh>
    <phoneticPr fontId="32"/>
  </si>
  <si>
    <t>03109</t>
  </si>
  <si>
    <t>福室希望園</t>
  </si>
  <si>
    <t>04123</t>
  </si>
  <si>
    <t>チャイルドスクエア仙台六丁の目元町</t>
  </si>
  <si>
    <t>01102</t>
  </si>
  <si>
    <t>台の原保育園</t>
  </si>
  <si>
    <t>02101</t>
  </si>
  <si>
    <t>仙台保育所　こじか園</t>
  </si>
  <si>
    <t>03110</t>
  </si>
  <si>
    <t>田子希望園</t>
  </si>
  <si>
    <t>01103</t>
  </si>
  <si>
    <t>和敬保育園</t>
  </si>
  <si>
    <t>02102</t>
  </si>
  <si>
    <t>宝保育園</t>
  </si>
  <si>
    <t>03111</t>
  </si>
  <si>
    <t>扇町まるさんかくしかく保育園</t>
  </si>
  <si>
    <t>04126</t>
  </si>
  <si>
    <t>チャイルドスクエア仙台荒井南</t>
  </si>
  <si>
    <t>02103</t>
  </si>
  <si>
    <t>富沢わかば保育園</t>
  </si>
  <si>
    <t>03113</t>
  </si>
  <si>
    <t>鶴ケ谷マードレ保育園</t>
  </si>
  <si>
    <t>04127</t>
  </si>
  <si>
    <t>仙台荒井雲母保育園</t>
  </si>
  <si>
    <t>01105</t>
  </si>
  <si>
    <t>柏木保育園</t>
  </si>
  <si>
    <t>01106</t>
  </si>
  <si>
    <t>かたひら保育園</t>
  </si>
  <si>
    <t>02105</t>
  </si>
  <si>
    <t>長町自由の星保育園</t>
  </si>
  <si>
    <t>03118</t>
  </si>
  <si>
    <t>福田町あしぐろ保育所</t>
  </si>
  <si>
    <t>01107</t>
  </si>
  <si>
    <t>ことりの家保育園</t>
  </si>
  <si>
    <t>02107</t>
  </si>
  <si>
    <t>茂庭ピッパラ保育園</t>
  </si>
  <si>
    <t>03120</t>
  </si>
  <si>
    <t>保育園ワタキューキンダーハイム</t>
  </si>
  <si>
    <t>04133</t>
  </si>
  <si>
    <t>ビックママランド卸町園</t>
  </si>
  <si>
    <t>01108</t>
  </si>
  <si>
    <t>中江保育園</t>
  </si>
  <si>
    <t>03121</t>
  </si>
  <si>
    <t>仙台岩切あおぞら保育園</t>
  </si>
  <si>
    <t>泉区</t>
    <rPh sb="0" eb="2">
      <t>イズミク</t>
    </rPh>
    <phoneticPr fontId="32"/>
  </si>
  <si>
    <t>05101</t>
  </si>
  <si>
    <t>南光台保育園</t>
  </si>
  <si>
    <t>01112</t>
  </si>
  <si>
    <t>マザーズ・ばんすい保育園</t>
  </si>
  <si>
    <t>02110</t>
  </si>
  <si>
    <t>柳生もりの子保育園</t>
  </si>
  <si>
    <t>03124</t>
  </si>
  <si>
    <t>ニチイキッズ仙台さかえ保育園</t>
  </si>
  <si>
    <t>05103</t>
  </si>
  <si>
    <t>泉中央保育園</t>
  </si>
  <si>
    <t>01114</t>
  </si>
  <si>
    <t>あさひの森保育園</t>
  </si>
  <si>
    <t>02111</t>
  </si>
  <si>
    <t>ますみ保育園</t>
  </si>
  <si>
    <t>01115</t>
  </si>
  <si>
    <t>ワッセ森のひろば保育園</t>
  </si>
  <si>
    <t>02112</t>
  </si>
  <si>
    <t>まつぼっくり保育園</t>
  </si>
  <si>
    <t>01116</t>
  </si>
  <si>
    <t>愛隣こども園</t>
  </si>
  <si>
    <t>02114</t>
  </si>
  <si>
    <t>しげる保育園</t>
  </si>
  <si>
    <t>05106</t>
  </si>
  <si>
    <t>虹の丘保育園</t>
  </si>
  <si>
    <t>01118</t>
  </si>
  <si>
    <t>さねや・ちるどれんず・ふぁあむ</t>
  </si>
  <si>
    <t>03128</t>
  </si>
  <si>
    <t>岩切どろんこ保育園</t>
    <rPh sb="0" eb="2">
      <t>イワキリ</t>
    </rPh>
    <rPh sb="6" eb="9">
      <t>ホイクエン</t>
    </rPh>
    <phoneticPr fontId="1"/>
  </si>
  <si>
    <t>01122</t>
  </si>
  <si>
    <t>杜のみらい保育園</t>
  </si>
  <si>
    <t>03129</t>
  </si>
  <si>
    <t>榴岡はるかぜ保育園</t>
    <rPh sb="0" eb="2">
      <t>ツツジガオカ</t>
    </rPh>
    <rPh sb="6" eb="9">
      <t>ホイクエン</t>
    </rPh>
    <phoneticPr fontId="1"/>
  </si>
  <si>
    <t>05108</t>
  </si>
  <si>
    <t>南光のぞみ保育園</t>
  </si>
  <si>
    <t>01124</t>
  </si>
  <si>
    <t>堤町あしぐろ保育所</t>
  </si>
  <si>
    <t>03130</t>
  </si>
  <si>
    <t>岩切たんぽぽ保育園</t>
    <rPh sb="0" eb="2">
      <t>イワキリ</t>
    </rPh>
    <phoneticPr fontId="33"/>
  </si>
  <si>
    <t>01128</t>
  </si>
  <si>
    <t>コスモス大手町保育園</t>
    <rPh sb="4" eb="7">
      <t>オオテマチ</t>
    </rPh>
    <rPh sb="9" eb="10">
      <t>エン</t>
    </rPh>
    <phoneticPr fontId="1"/>
  </si>
  <si>
    <t>02119</t>
  </si>
  <si>
    <t>仙台袋原あおぞら保育園</t>
  </si>
  <si>
    <t>01129</t>
  </si>
  <si>
    <t>メリーポピンズエスパル仙台ルーム</t>
    <rPh sb="11" eb="13">
      <t>センダイ</t>
    </rPh>
    <phoneticPr fontId="1"/>
  </si>
  <si>
    <t>02120</t>
  </si>
  <si>
    <t>ポポラー仙台長町園</t>
  </si>
  <si>
    <t>03132</t>
  </si>
  <si>
    <t>パプリカ保育園</t>
  </si>
  <si>
    <t>01130</t>
  </si>
  <si>
    <t>パリス錦町保育園</t>
    <rPh sb="3" eb="5">
      <t>ニシキチョウ</t>
    </rPh>
    <rPh sb="5" eb="8">
      <t>ホイクエン</t>
    </rPh>
    <phoneticPr fontId="1"/>
  </si>
  <si>
    <t>02121</t>
  </si>
  <si>
    <t>コスモス〆木保育園</t>
  </si>
  <si>
    <t>05115</t>
  </si>
  <si>
    <t>アスク八乙女保育園</t>
  </si>
  <si>
    <t>02123</t>
  </si>
  <si>
    <t>アスク富沢保育園</t>
  </si>
  <si>
    <t>01132</t>
  </si>
  <si>
    <t>通町ハピネス保育園</t>
  </si>
  <si>
    <t>02124</t>
  </si>
  <si>
    <t>アスク南仙台保育園</t>
  </si>
  <si>
    <t>02125</t>
  </si>
  <si>
    <t>05118</t>
  </si>
  <si>
    <t>コスモス将監保育園</t>
    <rPh sb="4" eb="6">
      <t>ショウゲン</t>
    </rPh>
    <rPh sb="6" eb="9">
      <t>ホイクエン</t>
    </rPh>
    <phoneticPr fontId="1"/>
  </si>
  <si>
    <t>01134</t>
  </si>
  <si>
    <t>マザーズ・エスパル保育園</t>
  </si>
  <si>
    <t>02126</t>
  </si>
  <si>
    <t>クリムスポーツ保育園</t>
    <rPh sb="7" eb="10">
      <t>ホイクエン</t>
    </rPh>
    <phoneticPr fontId="1"/>
  </si>
  <si>
    <t>03142</t>
  </si>
  <si>
    <t>01135</t>
  </si>
  <si>
    <t>朝市センター保育園</t>
  </si>
  <si>
    <t>若林区</t>
    <rPh sb="0" eb="2">
      <t>ワカバヤシ</t>
    </rPh>
    <rPh sb="2" eb="3">
      <t>ク</t>
    </rPh>
    <phoneticPr fontId="32"/>
  </si>
  <si>
    <t>05120</t>
  </si>
  <si>
    <t>仙台いずみの森保育園</t>
  </si>
  <si>
    <t>02128</t>
  </si>
  <si>
    <t>アスク山田かぎとり保育園</t>
    <rPh sb="3" eb="5">
      <t>ヤマダ</t>
    </rPh>
    <rPh sb="9" eb="11">
      <t>ホイク</t>
    </rPh>
    <rPh sb="11" eb="12">
      <t>エン</t>
    </rPh>
    <phoneticPr fontId="1"/>
  </si>
  <si>
    <t>02129</t>
  </si>
  <si>
    <t>富沢自由の星保育園</t>
  </si>
  <si>
    <t>04102</t>
  </si>
  <si>
    <t>01139</t>
  </si>
  <si>
    <t>マザーズ・かみすぎ保育園</t>
  </si>
  <si>
    <t>02130</t>
  </si>
  <si>
    <t>04103</t>
  </si>
  <si>
    <t>05123</t>
  </si>
  <si>
    <t>パリス将監西保育園</t>
  </si>
  <si>
    <t>02131</t>
  </si>
  <si>
    <t>鹿野なないろ保育園</t>
  </si>
  <si>
    <t>05124</t>
  </si>
  <si>
    <t>仙台八乙女雲母保育園</t>
  </si>
  <si>
    <t>01142</t>
  </si>
  <si>
    <t>ファニーハート保育園</t>
    <rPh sb="7" eb="10">
      <t>ホイクエン</t>
    </rPh>
    <phoneticPr fontId="1"/>
  </si>
  <si>
    <t>05126</t>
  </si>
  <si>
    <t>八乙女らぽむ保育園</t>
  </si>
  <si>
    <t>05127</t>
  </si>
  <si>
    <t>紫山いちにいさん保育園</t>
  </si>
  <si>
    <t>宮城総合支所</t>
    <rPh sb="0" eb="2">
      <t>ミヤギ</t>
    </rPh>
    <rPh sb="2" eb="4">
      <t>ソウゴウ</t>
    </rPh>
    <rPh sb="4" eb="6">
      <t>シショ</t>
    </rPh>
    <phoneticPr fontId="32"/>
  </si>
  <si>
    <t>04108</t>
  </si>
  <si>
    <t>上飯田くるみ保育園</t>
    <phoneticPr fontId="1"/>
  </si>
  <si>
    <t>06101</t>
  </si>
  <si>
    <t>国見ケ丘せんだんの杜保育園</t>
  </si>
  <si>
    <t>02138</t>
  </si>
  <si>
    <t>あすと長町めぐみ保育園</t>
    <rPh sb="3" eb="5">
      <t>ナガマチ</t>
    </rPh>
    <rPh sb="8" eb="11">
      <t>ホイクエン</t>
    </rPh>
    <phoneticPr fontId="34"/>
  </si>
  <si>
    <t>04109</t>
  </si>
  <si>
    <t>やまとまちあから保育園</t>
    <phoneticPr fontId="1"/>
  </si>
  <si>
    <t>05131</t>
  </si>
  <si>
    <t>02139</t>
  </si>
  <si>
    <t>仙台元氣保育園</t>
  </si>
  <si>
    <t>04110</t>
  </si>
  <si>
    <t>ダーナ保育園</t>
    <phoneticPr fontId="1"/>
  </si>
  <si>
    <t>05132</t>
  </si>
  <si>
    <t>06104</t>
  </si>
  <si>
    <t>コスモス錦保育所</t>
  </si>
  <si>
    <t>02140</t>
  </si>
  <si>
    <t>諏訪ぱれっと保育園</t>
    <rPh sb="0" eb="2">
      <t>スワ</t>
    </rPh>
    <phoneticPr fontId="1"/>
  </si>
  <si>
    <t>06106</t>
  </si>
  <si>
    <t>コスモスひろせ保育園</t>
  </si>
  <si>
    <t>02143</t>
    <phoneticPr fontId="2"/>
  </si>
  <si>
    <t>04113</t>
  </si>
  <si>
    <t>マザーズ・サンピア保育園</t>
    <phoneticPr fontId="1"/>
  </si>
  <si>
    <t>宮城野区</t>
    <rPh sb="0" eb="4">
      <t>ミヤギノク</t>
    </rPh>
    <phoneticPr fontId="32"/>
  </si>
  <si>
    <t>04114</t>
  </si>
  <si>
    <t>アスクやまとまち保育園</t>
    <phoneticPr fontId="1"/>
  </si>
  <si>
    <t>06108</t>
  </si>
  <si>
    <t>アスク愛子保育園</t>
  </si>
  <si>
    <t>03101</t>
  </si>
  <si>
    <t>五城保育園</t>
  </si>
  <si>
    <t>03103</t>
  </si>
  <si>
    <t>小田原保育園</t>
  </si>
  <si>
    <t>04116</t>
  </si>
  <si>
    <t>ニチイキッズ仙台あらい保育園</t>
  </si>
  <si>
    <t>03104</t>
  </si>
  <si>
    <t>乳銀杏保育園</t>
  </si>
  <si>
    <t>04118</t>
  </si>
  <si>
    <t>仙台こども保育園</t>
    <rPh sb="0" eb="2">
      <t>センダイ</t>
    </rPh>
    <rPh sb="5" eb="8">
      <t>ホイクエン</t>
    </rPh>
    <phoneticPr fontId="32"/>
  </si>
  <si>
    <t>06111</t>
  </si>
  <si>
    <t>第２コスモス錦保育所</t>
  </si>
  <si>
    <t>06112</t>
  </si>
  <si>
    <t>03108</t>
  </si>
  <si>
    <t>鶴ケ谷希望園</t>
  </si>
  <si>
    <t>04122</t>
  </si>
  <si>
    <t>若林どろんこ保育園</t>
  </si>
  <si>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</si>
  <si>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</si>
  <si>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</si>
  <si>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</si>
  <si>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</si>
  <si>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</si>
  <si>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</si>
  <si>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</si>
  <si>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</si>
  <si>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</si>
  <si>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</si>
  <si>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</si>
  <si>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</si>
  <si>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</si>
  <si>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</si>
  <si>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</si>
  <si>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</si>
  <si>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</si>
  <si>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</si>
  <si>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</si>
  <si>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</si>
  <si>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</si>
  <si>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</si>
  <si>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</si>
  <si>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</si>
  <si>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</si>
  <si>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</si>
  <si>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</si>
  <si>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</si>
  <si>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</si>
  <si>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</si>
  <si>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</si>
  <si>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</si>
  <si>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</si>
  <si>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</si>
  <si>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</si>
  <si>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</si>
  <si>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</si>
  <si>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</si>
  <si>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</si>
  <si>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</si>
  <si>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</si>
  <si>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</si>
  <si>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</si>
  <si>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</si>
  <si>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</si>
  <si>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</si>
  <si>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</si>
  <si>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</si>
  <si>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</si>
  <si>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</si>
  <si>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</si>
  <si>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</si>
  <si>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</si>
  <si>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</si>
  <si>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株式会社たけやま</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</si>
  <si>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</si>
  <si>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</si>
  <si>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</si>
  <si>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</si>
  <si>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</si>
  <si>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</si>
  <si>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</si>
  <si>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</si>
  <si>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</si>
  <si>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</si>
  <si>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</si>
  <si>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</si>
  <si>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</si>
  <si>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</si>
  <si>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穀町保育園</t>
  </si>
  <si>
    <t>仙台市若林区元茶畑１０－２１　</t>
  </si>
  <si>
    <t>社会福祉法人仙台愛隣会</t>
  </si>
  <si>
    <t>能仁保児園</t>
  </si>
  <si>
    <t>仙台市若林区新寺３－８－５　</t>
  </si>
  <si>
    <t>社会福祉法人仙慈会</t>
  </si>
  <si>
    <t>上飯田くるみ保育園</t>
  </si>
  <si>
    <t>仙台市若林区上飯田１－３－４６　</t>
  </si>
  <si>
    <t>やまとまちあから保育園</t>
  </si>
  <si>
    <t>仙台市若林区大和町５－６－３３　</t>
  </si>
  <si>
    <t>株式会社瑞穂</t>
  </si>
  <si>
    <t>ダーナ保育園</t>
  </si>
  <si>
    <t>社会福祉法人瑞鳳福祉会</t>
  </si>
  <si>
    <t>マザーズ・サンピア保育園</t>
  </si>
  <si>
    <t>アスクやまとまち保育園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</si>
  <si>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</si>
  <si>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</si>
  <si>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</si>
  <si>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</si>
  <si>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</si>
  <si>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</si>
  <si>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</si>
  <si>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</si>
  <si>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</si>
  <si>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</si>
  <si>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</si>
  <si>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</si>
  <si>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</si>
  <si>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</si>
  <si>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</si>
  <si>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</si>
  <si>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</si>
  <si>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</si>
  <si>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</si>
  <si>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</si>
  <si>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</si>
  <si>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</si>
  <si>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</si>
  <si>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02143</t>
  </si>
  <si>
    <t>」</t>
    <phoneticPr fontId="2"/>
  </si>
  <si>
    <t>○○○保育園</t>
    <rPh sb="3" eb="6">
      <t>ホイクエン</t>
    </rPh>
    <phoneticPr fontId="2"/>
  </si>
  <si>
    <t>社会福祉法人　○○会</t>
    <rPh sb="0" eb="2">
      <t>シャカイ</t>
    </rPh>
    <rPh sb="2" eb="4">
      <t>フクシ</t>
    </rPh>
    <rPh sb="4" eb="6">
      <t>ホウジン</t>
    </rPh>
    <rPh sb="9" eb="10">
      <t>カイ</t>
    </rPh>
    <phoneticPr fontId="2"/>
  </si>
  <si>
    <t>仙台市青葉区〇〇町１丁目1-1</t>
    <rPh sb="0" eb="3">
      <t>センダイシ</t>
    </rPh>
    <rPh sb="3" eb="6">
      <t>アオバク</t>
    </rPh>
    <rPh sb="8" eb="9">
      <t>マチ</t>
    </rPh>
    <rPh sb="10" eb="12">
      <t>チョウメ</t>
    </rPh>
    <phoneticPr fontId="2"/>
  </si>
  <si>
    <t>理事長　〇〇　〇〇〇</t>
    <rPh sb="0" eb="3">
      <t>リジチョウ</t>
    </rPh>
    <phoneticPr fontId="2"/>
  </si>
  <si>
    <t>小規模〇〇園</t>
    <rPh sb="0" eb="3">
      <t>ショウキボ</t>
    </rPh>
    <rPh sb="5" eb="6">
      <t>エン</t>
    </rPh>
    <phoneticPr fontId="2"/>
  </si>
  <si>
    <t>○○　○○</t>
    <phoneticPr fontId="2"/>
  </si>
  <si>
    <t>（ウ）卒園後の受け皿について規定した連携協定を初めて締結した日
　（連携協定の更新または内容の変更を行った場合や複数の３歳未満
　児保育施設と連携協定を締結している場合は最も古い連携協定を締
　結した日とする。）が属する年度</t>
    <phoneticPr fontId="2"/>
  </si>
  <si>
    <t>【添付書類】　別紙１「保育士等名簿」及び別紙４「増員保育士等配置状況報告書」のとおり</t>
    <rPh sb="11" eb="14">
      <t>ホイクシ</t>
    </rPh>
    <rPh sb="14" eb="15">
      <t>トウ</t>
    </rPh>
    <rPh sb="24" eb="26">
      <t>ゾウイン</t>
    </rPh>
    <rPh sb="26" eb="29">
      <t>ホイクシ</t>
    </rPh>
    <rPh sb="29" eb="30">
      <t>トウ</t>
    </rPh>
    <rPh sb="30" eb="32">
      <t>ハイチ</t>
    </rPh>
    <rPh sb="32" eb="34">
      <t>ジョウキョウ</t>
    </rPh>
    <rPh sb="34" eb="37">
      <t>ホウコクショ</t>
    </rPh>
    <phoneticPr fontId="2"/>
  </si>
  <si>
    <t>【添付書類】　別紙３「調理員配置状況報告書」のとおり</t>
    <rPh sb="11" eb="14">
      <t>チョウリイン</t>
    </rPh>
    <rPh sb="14" eb="18">
      <t>ハイチジョウキョウ</t>
    </rPh>
    <rPh sb="18" eb="20">
      <t>ホウコク</t>
    </rPh>
    <rPh sb="20" eb="21">
      <t>ショ</t>
    </rPh>
    <phoneticPr fontId="2"/>
  </si>
  <si>
    <t>☑</t>
  </si>
  <si>
    <t>平成</t>
  </si>
  <si>
    <t>３歳未満児保育施設との連携に係る増員（増員保育士が２名以上配置されている場合のみ記入）</t>
    <rPh sb="26" eb="27">
      <t>メイ</t>
    </rPh>
    <rPh sb="27" eb="29">
      <t>イジョウ</t>
    </rPh>
    <rPh sb="29" eb="31">
      <t>ハイチ</t>
    </rPh>
    <rPh sb="36" eb="38">
      <t>バアイ</t>
    </rPh>
    <phoneticPr fontId="2"/>
  </si>
  <si>
    <t>鶴ケ谷はぐくみ保育園</t>
    <rPh sb="0" eb="3">
      <t>ツルガヤ</t>
    </rPh>
    <phoneticPr fontId="2"/>
  </si>
  <si>
    <t>様式第１号の塗りつぶされたセルに必要事項を記載してください。</t>
    <rPh sb="6" eb="7">
      <t>ヌ</t>
    </rPh>
    <rPh sb="16" eb="18">
      <t>ヒツヨウ</t>
    </rPh>
    <rPh sb="18" eb="20">
      <t>ジコウ</t>
    </rPh>
    <rPh sb="21" eb="23">
      <t>キサイ</t>
    </rPh>
    <phoneticPr fontId="3"/>
  </si>
  <si>
    <t>１．助成金交付申請額</t>
    <rPh sb="2" eb="5">
      <t>ジョセイキン</t>
    </rPh>
    <rPh sb="5" eb="7">
      <t>コウフ</t>
    </rPh>
    <rPh sb="7" eb="9">
      <t>シンセイ</t>
    </rPh>
    <rPh sb="9" eb="10">
      <t>ガク</t>
    </rPh>
    <phoneticPr fontId="2"/>
  </si>
  <si>
    <t>担当者</t>
    <rPh sb="0" eb="3">
      <t>タントウシャ</t>
    </rPh>
    <phoneticPr fontId="2"/>
  </si>
  <si>
    <t>電話番号</t>
    <rPh sb="0" eb="2">
      <t>デンワ</t>
    </rPh>
    <rPh sb="2" eb="4">
      <t>バンゴウ</t>
    </rPh>
    <phoneticPr fontId="2"/>
  </si>
  <si>
    <t>事務長　近藤</t>
    <rPh sb="0" eb="3">
      <t>ジムチョウ</t>
    </rPh>
    <rPh sb="4" eb="6">
      <t>コンドウ</t>
    </rPh>
    <phoneticPr fontId="2"/>
  </si>
  <si>
    <t>022-214-XXXX</t>
    <phoneticPr fontId="2"/>
  </si>
  <si>
    <t>東京都中央区日本橋浜町２－４４－４</t>
  </si>
  <si>
    <t>株式会社マザーズえりあサービス　マザーズ・エスパル保育園</t>
  </si>
  <si>
    <t>愛知県名古屋市東区葵３－１５－３１</t>
  </si>
  <si>
    <t>株式会社タスク・フォースミテラ</t>
  </si>
  <si>
    <t>仙台市太白区茂庭台２－１５－２５</t>
  </si>
  <si>
    <t>宮城県名取市愛の杜１－２－１０</t>
  </si>
  <si>
    <t>埼玉県飯能市永田５２７－２</t>
  </si>
  <si>
    <t>03145</t>
  </si>
  <si>
    <t>株式会社いちにいさん</t>
  </si>
  <si>
    <t>社会福祉法人やまとみらい福祉会</t>
  </si>
  <si>
    <t>06114</t>
  </si>
  <si>
    <t>申請年度を入力してください。</t>
    <rPh sb="0" eb="2">
      <t>シンセイ</t>
    </rPh>
    <rPh sb="2" eb="4">
      <t>ネンド</t>
    </rPh>
    <rPh sb="5" eb="7">
      <t>ニュウリョク</t>
    </rPh>
    <phoneticPr fontId="3"/>
  </si>
  <si>
    <t>（ 施 設 名：</t>
    <rPh sb="2" eb="3">
      <t>シ</t>
    </rPh>
    <rPh sb="4" eb="5">
      <t>セツ</t>
    </rPh>
    <rPh sb="6" eb="7">
      <t>メイ</t>
    </rPh>
    <phoneticPr fontId="3"/>
  </si>
  <si>
    <t>１６，０００円</t>
    <rPh sb="6" eb="7">
      <t>エン</t>
    </rPh>
    <phoneticPr fontId="2"/>
  </si>
  <si>
    <t>３２，０００円</t>
    <rPh sb="6" eb="7">
      <t>エン</t>
    </rPh>
    <phoneticPr fontId="2"/>
  </si>
  <si>
    <t>① ６４，０００円
② ５１，２００円</t>
    <phoneticPr fontId="2"/>
  </si>
  <si>
    <t>① １１２，０００円
② １００，８００円</t>
    <phoneticPr fontId="2"/>
  </si>
  <si>
    <t>連携協定に規定する児童の数（※１）が1～２人</t>
    <phoneticPr fontId="2"/>
  </si>
  <si>
    <t>連携協定に規定する児童の数が1～２人</t>
    <phoneticPr fontId="2"/>
  </si>
  <si>
    <t>連携協定に規定する児童の数が３人以上</t>
    <phoneticPr fontId="2"/>
  </si>
  <si>
    <t>【増員保育士等助成・特別支援保育助成・増員調理員助成】申請書作成の手引き</t>
    <rPh sb="1" eb="7">
      <t>ゾウインホイクシトウ</t>
    </rPh>
    <rPh sb="7" eb="9">
      <t>ジョセイ</t>
    </rPh>
    <rPh sb="10" eb="12">
      <t>トクベツ</t>
    </rPh>
    <rPh sb="12" eb="14">
      <t>シエン</t>
    </rPh>
    <rPh sb="14" eb="16">
      <t>ホイク</t>
    </rPh>
    <rPh sb="16" eb="18">
      <t>ジョセイ</t>
    </rPh>
    <rPh sb="19" eb="21">
      <t>ゾウイン</t>
    </rPh>
    <rPh sb="21" eb="24">
      <t>チョウリイン</t>
    </rPh>
    <rPh sb="24" eb="26">
      <t>ジョセイ</t>
    </rPh>
    <rPh sb="27" eb="29">
      <t>シンセイ</t>
    </rPh>
    <rPh sb="29" eb="30">
      <t>ショ</t>
    </rPh>
    <rPh sb="30" eb="32">
      <t>サクセイ</t>
    </rPh>
    <rPh sb="33" eb="35">
      <t>テビ</t>
    </rPh>
    <phoneticPr fontId="3"/>
  </si>
  <si>
    <t>・特別支援保育助成</t>
    <rPh sb="5" eb="7">
      <t>ホイク</t>
    </rPh>
    <rPh sb="7" eb="9">
      <t>ジョセイ</t>
    </rPh>
    <phoneticPr fontId="2"/>
  </si>
  <si>
    <t>【添付書類】　別紙２「特別支援保育の状況」のとおり</t>
    <rPh sb="15" eb="17">
      <t>ホイク</t>
    </rPh>
    <rPh sb="18" eb="20">
      <t>ジョウキョウ</t>
    </rPh>
    <phoneticPr fontId="2"/>
  </si>
  <si>
    <t>別表２（第３条関係）　特別支援保育助成単価</t>
  </si>
  <si>
    <t>　当施設における増員保育士等，特別支援保育及び増員調理員は，下記のとおりですので，仙台市私立</t>
    <rPh sb="30" eb="32">
      <t>カキ</t>
    </rPh>
    <phoneticPr fontId="2"/>
  </si>
  <si>
    <t>特別支援保育事業対象児童の数</t>
    <rPh sb="4" eb="6">
      <t>ホイク</t>
    </rPh>
    <rPh sb="6" eb="8">
      <t>ジギョウ</t>
    </rPh>
    <rPh sb="8" eb="10">
      <t>タイショウ</t>
    </rPh>
    <rPh sb="10" eb="12">
      <t>ジドウ</t>
    </rPh>
    <phoneticPr fontId="2"/>
  </si>
  <si>
    <t>特別支援保育事業対象児童の数</t>
    <rPh sb="4" eb="8">
      <t>ホイクジギョウ</t>
    </rPh>
    <rPh sb="8" eb="12">
      <t>タイショウジドウ</t>
    </rPh>
    <phoneticPr fontId="2"/>
  </si>
  <si>
    <t>株式会社マザーズえりあサービス　マザーズ・ばんすい保育園</t>
  </si>
  <si>
    <t>ふれあい保育園</t>
    <rPh sb="4" eb="7">
      <t>ホイクエン</t>
    </rPh>
    <phoneticPr fontId="3"/>
  </si>
  <si>
    <t>　特別支援保育助成（仙台市特別支援保育事業実施要綱第２条に該当する児童）</t>
    <rPh sb="5" eb="7">
      <t>ホイク</t>
    </rPh>
    <rPh sb="7" eb="9">
      <t>ジョセイ</t>
    </rPh>
    <rPh sb="33" eb="35">
      <t>ジドウ</t>
    </rPh>
    <phoneticPr fontId="2"/>
  </si>
  <si>
    <t>01146</t>
  </si>
  <si>
    <t>東京都文京区小石川１－１－１　</t>
  </si>
  <si>
    <t>アイグラン保育園長町南</t>
  </si>
  <si>
    <t>広島市西区庚午中１－７－２４　</t>
  </si>
  <si>
    <t>02132</t>
  </si>
  <si>
    <t>富沢アリス保育園</t>
  </si>
  <si>
    <t>YMCA長町保育園</t>
  </si>
  <si>
    <t>02155</t>
  </si>
  <si>
    <t>02156</t>
  </si>
  <si>
    <t>社会福祉法人明日育福祉会</t>
  </si>
  <si>
    <t>02157</t>
  </si>
  <si>
    <t>02158</t>
  </si>
  <si>
    <t>榴岡なないろ保育園</t>
  </si>
  <si>
    <t>鶴ケ谷はぐくみ保育園</t>
  </si>
  <si>
    <t>株式会社NOZOMI</t>
  </si>
  <si>
    <t>04135</t>
  </si>
  <si>
    <t>やまとみらい南光台東保育園</t>
  </si>
  <si>
    <t>向陽台はるかぜ保育園</t>
  </si>
  <si>
    <t>05134</t>
  </si>
  <si>
    <t>株式会社いずみ保育園</t>
  </si>
  <si>
    <t>川前ぱれっと保育園</t>
  </si>
  <si>
    <t>六郷ぱれっと保育園</t>
    <phoneticPr fontId="3"/>
  </si>
  <si>
    <t>アイグラン保育園長町南</t>
    <phoneticPr fontId="3"/>
  </si>
  <si>
    <t>02132</t>
    <phoneticPr fontId="3"/>
  </si>
  <si>
    <t>富沢アリス保育園</t>
    <rPh sb="0" eb="2">
      <t>トミザワ</t>
    </rPh>
    <phoneticPr fontId="3"/>
  </si>
  <si>
    <t>いずみ保育園</t>
    <phoneticPr fontId="3"/>
  </si>
  <si>
    <t>02155</t>
    <phoneticPr fontId="2"/>
  </si>
  <si>
    <t>NOVAインターナショナルスクール仙台八木山校</t>
    <rPh sb="17" eb="19">
      <t>センダイ</t>
    </rPh>
    <rPh sb="19" eb="22">
      <t>ヤギヤマ</t>
    </rPh>
    <rPh sb="22" eb="23">
      <t>コウ</t>
    </rPh>
    <phoneticPr fontId="1"/>
  </si>
  <si>
    <t>アスイク保育園中田町</t>
    <phoneticPr fontId="3"/>
  </si>
  <si>
    <t>NOVAバイリンガル仙台富沢保育園</t>
    <phoneticPr fontId="3"/>
  </si>
  <si>
    <t>もりのなかま保育園四郎丸園もぐもぐ＋</t>
    <phoneticPr fontId="3"/>
  </si>
  <si>
    <t>06114</t>
    <phoneticPr fontId="3"/>
  </si>
  <si>
    <t>南吉成すぎのこ保育園</t>
    <rPh sb="0" eb="1">
      <t>ミナミ</t>
    </rPh>
    <rPh sb="1" eb="3">
      <t>ヨシナリ</t>
    </rPh>
    <phoneticPr fontId="1"/>
  </si>
  <si>
    <t>04136</t>
  </si>
  <si>
    <t>六郷保育園</t>
    <phoneticPr fontId="3"/>
  </si>
  <si>
    <t>富沢南なないろ保育園</t>
    <phoneticPr fontId="2"/>
  </si>
  <si>
    <t>02161</t>
    <phoneticPr fontId="59"/>
  </si>
  <si>
    <t>中田なないろ保育園</t>
    <phoneticPr fontId="3"/>
  </si>
  <si>
    <t>山形県新庄市金沢１９１７－７　</t>
  </si>
  <si>
    <t>仙台市青葉区旭ヶ丘１－３９－６</t>
  </si>
  <si>
    <t>02161</t>
  </si>
  <si>
    <t>山形県新庄市金沢１９１７－７</t>
  </si>
  <si>
    <r>
      <t>最後に，様式第１号のシート選択し，申請日，年度，法人名等に間違いがないことを確認してを印刷し，</t>
    </r>
    <r>
      <rPr>
        <b/>
        <u/>
        <sz val="12"/>
        <color rgb="FFFF0000"/>
        <rFont val="HGSｺﾞｼｯｸM"/>
        <family val="3"/>
        <charset val="128"/>
      </rPr>
      <t>押印の上（捨印もお願いします）</t>
    </r>
    <r>
      <rPr>
        <sz val="12"/>
        <color theme="1"/>
        <rFont val="HGSｺﾞｼｯｸM"/>
        <family val="3"/>
        <charset val="128"/>
      </rPr>
      <t>ご提出ください。</t>
    </r>
    <rPh sb="0" eb="2">
      <t>サイゴ</t>
    </rPh>
    <rPh sb="13" eb="15">
      <t>センタク</t>
    </rPh>
    <rPh sb="17" eb="19">
      <t>シンセイ</t>
    </rPh>
    <rPh sb="19" eb="20">
      <t>ビ</t>
    </rPh>
    <rPh sb="21" eb="23">
      <t>ネンド</t>
    </rPh>
    <rPh sb="24" eb="26">
      <t>ホウジン</t>
    </rPh>
    <rPh sb="26" eb="27">
      <t>メイ</t>
    </rPh>
    <rPh sb="27" eb="28">
      <t>トウ</t>
    </rPh>
    <rPh sb="29" eb="31">
      <t>マチガ</t>
    </rPh>
    <rPh sb="38" eb="40">
      <t>カクニン</t>
    </rPh>
    <rPh sb="43" eb="45">
      <t>インサツ</t>
    </rPh>
    <rPh sb="47" eb="49">
      <t>オウイン</t>
    </rPh>
    <rPh sb="50" eb="51">
      <t>ウエ</t>
    </rPh>
    <rPh sb="52" eb="54">
      <t>ステイン</t>
    </rPh>
    <rPh sb="56" eb="57">
      <t>ネガ</t>
    </rPh>
    <rPh sb="63" eb="65">
      <t>テイシュツ</t>
    </rPh>
    <phoneticPr fontId="3"/>
  </si>
  <si>
    <t>6</t>
    <phoneticPr fontId="2"/>
  </si>
  <si>
    <t>ふれあい保育園</t>
    <rPh sb="4" eb="6">
      <t>ホイク</t>
    </rPh>
    <rPh sb="6" eb="7">
      <t>エン</t>
    </rPh>
    <phoneticPr fontId="4"/>
  </si>
  <si>
    <t>富沢南なないろ保育園</t>
    <rPh sb="2" eb="3">
      <t>ミナミ</t>
    </rPh>
    <phoneticPr fontId="6"/>
  </si>
  <si>
    <t>あすと長町めぐみ保育園</t>
    <rPh sb="3" eb="5">
      <t>ナガマチ</t>
    </rPh>
    <rPh sb="8" eb="11">
      <t>ホイクエン</t>
    </rPh>
    <phoneticPr fontId="18"/>
  </si>
  <si>
    <t>YMCA長町保育園</t>
    <rPh sb="4" eb="6">
      <t>ナガマチ</t>
    </rPh>
    <rPh sb="6" eb="9">
      <t>ホイクエン</t>
    </rPh>
    <phoneticPr fontId="4"/>
  </si>
  <si>
    <t>NOVAインターナショナルスクール仙台八木山校</t>
    <rPh sb="17" eb="19">
      <t>センダイ</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</si>
  <si>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</si>
  <si>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</si>
  <si>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</si>
  <si>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</si>
  <si>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</si>
  <si>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</si>
  <si>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</si>
  <si>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</si>
  <si>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</si>
  <si>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</si>
  <si>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</si>
  <si>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</si>
  <si>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</si>
  <si>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</si>
  <si>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</si>
  <si>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</si>
  <si>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02162</t>
  </si>
  <si>
    <t>03146</t>
  </si>
  <si>
    <t>04138</t>
  </si>
  <si>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</si>
  <si>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</si>
  <si>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</si>
  <si>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</si>
  <si>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</si>
  <si>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</si>
  <si>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仙台市青葉区花京院２－１－６５　花京院プラザ６階</t>
    <rPh sb="23" eb="24">
      <t>カイ</t>
    </rPh>
    <phoneticPr fontId="6"/>
  </si>
  <si>
    <t>東京都千代田区神田駿河台４－６　御茶ノ水ソラシティ</t>
    <rPh sb="16" eb="18">
      <t>オチャ</t>
    </rPh>
    <rPh sb="19" eb="20">
      <t>ミズ</t>
    </rPh>
    <phoneticPr fontId="6"/>
  </si>
  <si>
    <t>仙台市宮城野区幸町２－１６ー１３</t>
  </si>
  <si>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</si>
  <si>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</si>
  <si>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</si>
  <si>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</si>
  <si>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</si>
  <si>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</si>
  <si>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</si>
  <si>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</si>
  <si>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</si>
  <si>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</si>
  <si>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社会福祉法人仙台YMCA福祉会</t>
    <rPh sb="6" eb="8">
      <t>センダイ</t>
    </rPh>
    <rPh sb="12" eb="14">
      <t>フクシ</t>
    </rPh>
    <rPh sb="14" eb="15">
      <t>カイ</t>
    </rPh>
    <phoneticPr fontId="4"/>
  </si>
  <si>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</si>
  <si>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</si>
  <si>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</si>
  <si>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</si>
  <si>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</si>
  <si>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社会福祉法人はるかぜ福祉会</t>
    <rPh sb="10" eb="12">
      <t>フクシ</t>
    </rPh>
    <rPh sb="12" eb="13">
      <t>カイ</t>
    </rPh>
    <phoneticPr fontId="4"/>
  </si>
  <si>
    <t>02162</t>
    <phoneticPr fontId="2"/>
  </si>
  <si>
    <t>恵和町いちにいさん保育園</t>
    <rPh sb="0" eb="3">
      <t>ケイワマチ</t>
    </rPh>
    <rPh sb="9" eb="12">
      <t>ホイクエン</t>
    </rPh>
    <phoneticPr fontId="3"/>
  </si>
  <si>
    <t>ぽっかぽか紬保育園</t>
    <rPh sb="5" eb="6">
      <t>ツムギ</t>
    </rPh>
    <rPh sb="6" eb="9">
      <t>ホイクエン</t>
    </rPh>
    <phoneticPr fontId="2"/>
  </si>
  <si>
    <t>もりのなかま保育園六丁の目駅前サイエンス＋</t>
    <rPh sb="6" eb="9">
      <t>ホイクエン</t>
    </rPh>
    <rPh sb="9" eb="11">
      <t>ロクチョウ</t>
    </rPh>
    <rPh sb="12" eb="13">
      <t>メ</t>
    </rPh>
    <rPh sb="13" eb="15">
      <t>エキマエ</t>
    </rPh>
    <phoneticPr fontId="3"/>
  </si>
  <si>
    <t>04138</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</si>
</sst>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_ "/>
    <numFmt numFmtId="177" formatCode="#,##0_);[Red]\(#,##0\)"/>
    <numFmt numFmtId="178" formatCode="#,##0;&quot;△ &quot;#,##0"/>
    <numFmt numFmtId="179" formatCode="[DBNum3]#,##0;&quot;△ &quot;#,##0"/>
    <numFmt numFmtId="180" formatCode="[DBNum3]General"/>
    <numFmt numFmtId="181" formatCode="[DBNum3]#,##0;[DBNum3]&quot;△ &quot;#,##0"/>
    <numFmt numFmtId="182" formatCode="#,##0&quot;円&quot;"/>
    <numFmt numFmtId="183" formatCode="#&quot;人&quot;"/>
    <numFmt numFmtId="184" formatCode="0_);[Red]\(0\)"/>
    <numFmt numFmtId="185" formatCode="[DBNum3]#,##0"/>
    <numFmt numFmtId="186" formatCode="0_ "/>
    <numFmt numFmtId="187" formatCode="0;\-0;;@"/>
  </numFmts>
  <fonts count="62">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12"/>
      <name val="ＭＳ 明朝"/>
      <family val="1"/>
      <charset val="128"/>
    </font>
    <font>
      <sz val="14"/>
      <name val="ＭＳ 明朝"/>
      <family val="1"/>
      <charset val="128"/>
    </font>
    <font>
      <sz val="14"/>
      <color theme="1"/>
      <name val="ＭＳ 明朝"/>
      <family val="1"/>
      <charset val="128"/>
    </font>
    <font>
      <sz val="12"/>
      <color theme="1"/>
      <name val="MS UI Gothic"/>
      <family val="3"/>
      <charset val="128"/>
    </font>
    <font>
      <b/>
      <sz val="14"/>
      <color indexed="81"/>
      <name val="MS P ゴシック"/>
      <family val="3"/>
      <charset val="128"/>
    </font>
    <font>
      <sz val="16"/>
      <color theme="1"/>
      <name val="ＭＳ Ｐゴシック"/>
      <family val="2"/>
      <scheme val="minor"/>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4"/>
      <color rgb="FFFF0137"/>
      <name val="ＭＳ 明朝"/>
      <family val="1"/>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36"/>
      <color theme="1"/>
      <name val="HGPｺﾞｼｯｸM"/>
      <family val="3"/>
      <charset val="128"/>
    </font>
    <font>
      <sz val="12"/>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4"/>
      <color rgb="FFFF0000"/>
      <name val="ＭＳ 明朝"/>
      <family val="1"/>
      <charset val="128"/>
    </font>
    <font>
      <sz val="12"/>
      <name val="MS UI Gothic"/>
      <family val="3"/>
      <charset val="128"/>
    </font>
    <font>
      <sz val="6"/>
      <name val="ＭＳ Ｐゴシック"/>
      <family val="2"/>
      <charset val="128"/>
      <scheme val="minor"/>
    </font>
    <font>
      <b/>
      <sz val="22"/>
      <name val="ＭＳ 明朝"/>
      <family val="1"/>
      <charset val="128"/>
    </font>
    <font>
      <b/>
      <u/>
      <sz val="12"/>
      <name val="ＭＳ 明朝"/>
      <family val="1"/>
      <charset val="128"/>
    </font>
    <font>
      <sz val="11"/>
      <color indexed="8"/>
      <name val="ＭＳ Ｐゴシック"/>
      <family val="3"/>
      <charset val="128"/>
    </font>
    <font>
      <b/>
      <sz val="14"/>
      <color indexed="81"/>
      <name val="游ゴシック"/>
      <family val="3"/>
      <charset val="128"/>
    </font>
    <font>
      <b/>
      <sz val="18"/>
      <color indexed="81"/>
      <name val="游ゴシック"/>
      <family val="3"/>
      <charset val="128"/>
    </font>
    <font>
      <b/>
      <u/>
      <sz val="20"/>
      <color indexed="81"/>
      <name val="游ゴシック"/>
      <family val="3"/>
      <charset val="128"/>
    </font>
    <font>
      <b/>
      <sz val="16"/>
      <color indexed="81"/>
      <name val="游ゴシック"/>
      <family val="3"/>
      <charset val="128"/>
    </font>
    <font>
      <b/>
      <u/>
      <sz val="14"/>
      <color indexed="81"/>
      <name val="游ゴシック"/>
      <family val="3"/>
      <charset val="128"/>
    </font>
    <font>
      <sz val="11"/>
      <color theme="1"/>
      <name val="ＭＳ Ｐゴシック"/>
      <family val="2"/>
      <scheme val="minor"/>
    </font>
    <font>
      <b/>
      <u/>
      <sz val="16"/>
      <color indexed="81"/>
      <name val="游ゴシック"/>
      <family val="3"/>
      <charset val="128"/>
    </font>
    <font>
      <sz val="11"/>
      <color theme="1"/>
      <name val="游ゴシック"/>
      <family val="3"/>
      <charset val="128"/>
    </font>
    <font>
      <b/>
      <sz val="16"/>
      <color theme="9" tint="-0.499984740745262"/>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6"/>
      <name val="游ゴシック"/>
      <family val="3"/>
      <charset val="128"/>
    </font>
    <font>
      <b/>
      <sz val="16"/>
      <name val="游ゴシック"/>
      <family val="3"/>
      <charset val="128"/>
    </font>
    <font>
      <b/>
      <sz val="16"/>
      <color theme="1"/>
      <name val="游ゴシック"/>
      <family val="3"/>
      <charset val="128"/>
    </font>
    <font>
      <sz val="16"/>
      <color theme="1"/>
      <name val="游ゴシック"/>
      <family val="3"/>
      <charset val="128"/>
    </font>
    <font>
      <sz val="14"/>
      <color theme="1"/>
      <name val="游ゴシック"/>
      <family val="3"/>
      <charset val="128"/>
    </font>
    <font>
      <sz val="12"/>
      <color theme="1"/>
      <name val="游ゴシック"/>
      <family val="3"/>
      <charset val="128"/>
    </font>
    <font>
      <sz val="14"/>
      <color rgb="FFFF0000"/>
      <name val="游ゴシック"/>
      <family val="3"/>
      <charset val="128"/>
    </font>
    <font>
      <sz val="10"/>
      <name val="游ゴシック"/>
      <family val="3"/>
      <charset val="128"/>
    </font>
    <font>
      <sz val="10"/>
      <color theme="1"/>
      <name val="游ゴシック"/>
      <family val="3"/>
      <charset val="128"/>
    </font>
    <font>
      <sz val="14"/>
      <color rgb="FFFF0137"/>
      <name val="游ゴシック"/>
      <family val="3"/>
      <charset val="128"/>
    </font>
    <font>
      <sz val="9"/>
      <name val="HGSｺﾞｼｯｸM"/>
      <family val="3"/>
      <charset val="128"/>
    </font>
    <font>
      <sz val="6"/>
      <name val="ＭＳ Ｐゴシック"/>
      <family val="2"/>
      <charset val="128"/>
    </font>
    <font>
      <b/>
      <u/>
      <sz val="12"/>
      <color rgb="FFFF0000"/>
      <name val="HGSｺﾞｼｯｸM"/>
      <family val="3"/>
      <charset val="128"/>
    </font>
    <font>
      <sz val="11"/>
      <name val="ＭＳ 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FFCC99"/>
        <bgColor indexed="64"/>
      </patternFill>
    </fill>
  </fills>
  <borders count="36">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style="hair">
        <color auto="1"/>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dashDotDot">
        <color auto="1"/>
      </left>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dashDotDot">
        <color indexed="64"/>
      </left>
      <right style="medium">
        <color indexed="64"/>
      </right>
      <top/>
      <bottom/>
      <diagonal/>
    </border>
    <border>
      <left style="thin">
        <color indexed="64"/>
      </left>
      <right style="medium">
        <color indexed="64"/>
      </right>
      <top style="medium">
        <color indexed="64"/>
      </top>
      <bottom style="medium">
        <color indexed="64"/>
      </bottom>
      <diagonal/>
    </border>
  </borders>
  <cellStyleXfs count="7">
    <xf numFmtId="0" fontId="0" fillId="0" borderId="0"/>
    <xf numFmtId="0" fontId="1" fillId="0" borderId="0">
      <alignment vertical="center"/>
    </xf>
    <xf numFmtId="0" fontId="1" fillId="0" borderId="0"/>
    <xf numFmtId="0" fontId="35" fillId="0" borderId="0"/>
    <xf numFmtId="0" fontId="1" fillId="0" borderId="0">
      <alignment vertical="center"/>
    </xf>
    <xf numFmtId="0" fontId="41" fillId="0" borderId="0"/>
    <xf numFmtId="0" fontId="1" fillId="0" borderId="0">
      <alignment vertical="center"/>
    </xf>
  </cellStyleXfs>
  <cellXfs count="469">
    <xf numFmtId="0" fontId="0" fillId="0" borderId="0" xfId="0"/>
    <xf numFmtId="0" fontId="0" fillId="0" borderId="0" xfId="2" applyFont="1"/>
    <xf numFmtId="0" fontId="0" fillId="0" borderId="0" xfId="2" applyFont="1" applyAlignment="1">
      <alignment vertical="center"/>
    </xf>
    <xf numFmtId="0" fontId="5" fillId="0" borderId="0" xfId="2" applyFont="1" applyAlignment="1">
      <alignment horizontal="left"/>
    </xf>
    <xf numFmtId="0" fontId="0" fillId="0" borderId="0" xfId="2" applyFont="1" applyFill="1"/>
    <xf numFmtId="0" fontId="10" fillId="0" borderId="0" xfId="2" applyFont="1"/>
    <xf numFmtId="0" fontId="5" fillId="0" borderId="0" xfId="1" applyFont="1" applyAlignment="1">
      <alignment horizontal="left" vertical="center"/>
    </xf>
    <xf numFmtId="0" fontId="11" fillId="0" borderId="0" xfId="1" applyFont="1" applyAlignment="1">
      <alignment horizontal="left" vertical="center"/>
    </xf>
    <xf numFmtId="0" fontId="12" fillId="0" borderId="0" xfId="1" applyFont="1">
      <alignment vertical="center"/>
    </xf>
    <xf numFmtId="0" fontId="12" fillId="0" borderId="0" xfId="1" applyFont="1" applyAlignment="1">
      <alignment horizontal="left" vertical="center"/>
    </xf>
    <xf numFmtId="0" fontId="13" fillId="0" borderId="0" xfId="1" applyFont="1" applyAlignment="1">
      <alignment horizontal="left" vertical="center"/>
    </xf>
    <xf numFmtId="0" fontId="13" fillId="0" borderId="0" xfId="1" applyFont="1">
      <alignment vertical="center"/>
    </xf>
    <xf numFmtId="49" fontId="13" fillId="0" borderId="0" xfId="1" applyNumberFormat="1" applyFont="1" applyAlignment="1">
      <alignment horizontal="right" vertical="center"/>
    </xf>
    <xf numFmtId="49" fontId="14" fillId="2" borderId="1" xfId="1" applyNumberFormat="1" applyFont="1" applyFill="1" applyBorder="1" applyAlignment="1" applyProtection="1">
      <alignment horizontal="center" vertical="center" shrinkToFit="1"/>
      <protection locked="0"/>
    </xf>
    <xf numFmtId="0" fontId="15" fillId="0" borderId="0" xfId="1" applyFont="1">
      <alignment vertical="center"/>
    </xf>
    <xf numFmtId="49" fontId="12" fillId="0" borderId="0" xfId="1" applyNumberFormat="1" applyFont="1">
      <alignment vertical="center"/>
    </xf>
    <xf numFmtId="49" fontId="13" fillId="0" borderId="0" xfId="1" applyNumberFormat="1" applyFont="1" applyAlignment="1">
      <alignment horizontal="right" vertical="top"/>
    </xf>
    <xf numFmtId="49" fontId="12" fillId="0" borderId="0" xfId="1" applyNumberFormat="1" applyFont="1" applyAlignment="1">
      <alignment horizontal="right" vertical="center"/>
    </xf>
    <xf numFmtId="0" fontId="0" fillId="0" borderId="12" xfId="2" applyFont="1" applyBorder="1"/>
    <xf numFmtId="0" fontId="19" fillId="0" borderId="0" xfId="2" applyFont="1" applyBorder="1" applyAlignment="1">
      <alignment shrinkToFit="1"/>
    </xf>
    <xf numFmtId="0" fontId="0" fillId="0" borderId="0" xfId="2" applyFont="1" applyBorder="1"/>
    <xf numFmtId="0" fontId="19" fillId="0" borderId="0" xfId="2" applyFont="1" applyFill="1" applyBorder="1" applyAlignment="1">
      <alignment shrinkToFit="1"/>
    </xf>
    <xf numFmtId="0" fontId="10" fillId="0" borderId="12" xfId="2" applyFont="1" applyBorder="1"/>
    <xf numFmtId="0" fontId="20" fillId="0" borderId="0" xfId="2" applyFont="1" applyBorder="1" applyAlignment="1">
      <alignment shrinkToFit="1"/>
    </xf>
    <xf numFmtId="0" fontId="10" fillId="0" borderId="0" xfId="2" applyFont="1" applyBorder="1"/>
    <xf numFmtId="0" fontId="23" fillId="0" borderId="6" xfId="0" applyFont="1" applyBorder="1" applyAlignment="1">
      <alignment horizontal="center" vertical="center" shrinkToFit="1"/>
    </xf>
    <xf numFmtId="0" fontId="23" fillId="0" borderId="7" xfId="0" applyFont="1" applyBorder="1" applyAlignment="1">
      <alignment horizontal="center" vertical="center" shrinkToFit="1"/>
    </xf>
    <xf numFmtId="0" fontId="23" fillId="0" borderId="0" xfId="2" applyFont="1" applyBorder="1" applyAlignment="1">
      <alignment shrinkToFit="1"/>
    </xf>
    <xf numFmtId="0" fontId="23" fillId="0" borderId="8" xfId="0" applyFont="1" applyBorder="1" applyAlignment="1">
      <alignment horizontal="justify" vertical="center" shrinkToFit="1"/>
    </xf>
    <xf numFmtId="0" fontId="23" fillId="0" borderId="9" xfId="0" applyFont="1" applyBorder="1" applyAlignment="1">
      <alignment horizontal="right" vertical="center" shrinkToFit="1"/>
    </xf>
    <xf numFmtId="0" fontId="23" fillId="0" borderId="8" xfId="0" applyFont="1" applyBorder="1" applyAlignment="1">
      <alignment horizontal="center" vertical="center" shrinkToFit="1"/>
    </xf>
    <xf numFmtId="0" fontId="24" fillId="0" borderId="0" xfId="2" applyFont="1" applyAlignment="1">
      <alignment vertical="center"/>
    </xf>
    <xf numFmtId="49" fontId="25" fillId="2" borderId="1" xfId="0" applyNumberFormat="1" applyFont="1" applyFill="1" applyBorder="1" applyAlignment="1" applyProtection="1">
      <alignment horizontal="center" vertical="center" shrinkToFit="1"/>
      <protection locked="0"/>
    </xf>
    <xf numFmtId="0" fontId="7" fillId="0" borderId="0" xfId="2" applyFont="1"/>
    <xf numFmtId="0" fontId="7" fillId="0" borderId="0" xfId="2" applyFont="1" applyAlignment="1">
      <alignment vertical="center" shrinkToFit="1"/>
    </xf>
    <xf numFmtId="0" fontId="23" fillId="0" borderId="0" xfId="0" applyFont="1" applyBorder="1" applyAlignment="1">
      <alignment horizontal="center" vertical="center" shrinkToFit="1"/>
    </xf>
    <xf numFmtId="0" fontId="23" fillId="0" borderId="0" xfId="0" applyFont="1" applyBorder="1" applyAlignment="1">
      <alignment horizontal="right" vertical="center" shrinkToFit="1"/>
    </xf>
    <xf numFmtId="0" fontId="23" fillId="0" borderId="13" xfId="0" applyFont="1" applyBorder="1" applyAlignment="1">
      <alignment horizontal="center" vertical="center" shrinkToFit="1"/>
    </xf>
    <xf numFmtId="0" fontId="23" fillId="0" borderId="13" xfId="2" applyFont="1" applyBorder="1" applyAlignment="1">
      <alignment shrinkToFit="1"/>
    </xf>
    <xf numFmtId="182" fontId="23" fillId="0" borderId="9" xfId="0" applyNumberFormat="1" applyFont="1" applyBorder="1" applyAlignment="1">
      <alignment horizontal="right" vertical="center" shrinkToFit="1"/>
    </xf>
    <xf numFmtId="183" fontId="23" fillId="0" borderId="8" xfId="0" applyNumberFormat="1" applyFont="1" applyBorder="1" applyAlignment="1">
      <alignment horizontal="justify" vertical="center" shrinkToFit="1"/>
    </xf>
    <xf numFmtId="183" fontId="23" fillId="0" borderId="9" xfId="0" applyNumberFormat="1" applyFont="1" applyBorder="1" applyAlignment="1">
      <alignment horizontal="justify" vertical="center" shrinkToFit="1"/>
    </xf>
    <xf numFmtId="183" fontId="23" fillId="0" borderId="8" xfId="0" applyNumberFormat="1" applyFont="1" applyBorder="1" applyAlignment="1">
      <alignment horizontal="center" vertical="center" shrinkToFit="1"/>
    </xf>
    <xf numFmtId="183" fontId="23" fillId="0" borderId="9" xfId="0" applyNumberFormat="1" applyFont="1" applyBorder="1" applyAlignment="1">
      <alignment horizontal="center" vertical="center" shrinkToFit="1"/>
    </xf>
    <xf numFmtId="0" fontId="7" fillId="0" borderId="0" xfId="2" applyFont="1" applyFill="1"/>
    <xf numFmtId="0" fontId="30" fillId="0" borderId="0" xfId="2" applyFont="1"/>
    <xf numFmtId="0" fontId="0" fillId="0" borderId="0" xfId="2" applyFont="1" applyProtection="1"/>
    <xf numFmtId="0" fontId="0" fillId="0" borderId="0" xfId="2" applyFont="1" applyBorder="1" applyProtection="1"/>
    <xf numFmtId="0" fontId="23" fillId="0" borderId="6" xfId="0" applyFont="1" applyBorder="1" applyAlignment="1" applyProtection="1">
      <alignment horizontal="center" vertical="center" shrinkToFit="1"/>
    </xf>
    <xf numFmtId="0" fontId="23" fillId="0" borderId="6" xfId="2" applyFont="1" applyBorder="1" applyAlignment="1" applyProtection="1">
      <alignment horizontal="right" vertical="center" shrinkToFit="1"/>
    </xf>
    <xf numFmtId="0" fontId="28" fillId="0" borderId="0" xfId="1" applyFont="1" applyAlignment="1">
      <alignment horizontal="left" shrinkToFit="1"/>
    </xf>
    <xf numFmtId="0" fontId="0" fillId="0" borderId="0" xfId="2" applyFont="1" applyAlignment="1">
      <alignment horizontal="right" vertical="center"/>
    </xf>
    <xf numFmtId="0" fontId="5" fillId="0" borderId="0" xfId="2" applyFont="1" applyBorder="1" applyAlignment="1">
      <alignment vertical="center"/>
    </xf>
    <xf numFmtId="0" fontId="5" fillId="0" borderId="0" xfId="1" applyFont="1" applyBorder="1" applyAlignment="1">
      <alignment horizontal="left" vertical="center"/>
    </xf>
    <xf numFmtId="0" fontId="0" fillId="0" borderId="0" xfId="2" applyFont="1" applyBorder="1" applyAlignment="1">
      <alignment vertical="center"/>
    </xf>
    <xf numFmtId="0" fontId="5" fillId="0" borderId="0" xfId="2" applyFont="1" applyBorder="1" applyAlignment="1">
      <alignment horizontal="left"/>
    </xf>
    <xf numFmtId="0" fontId="7" fillId="0" borderId="0" xfId="2" applyFont="1" applyBorder="1"/>
    <xf numFmtId="0" fontId="8" fillId="0" borderId="0" xfId="2" applyFont="1" applyBorder="1" applyAlignment="1">
      <alignment vertical="center" shrinkToFit="1"/>
    </xf>
    <xf numFmtId="0" fontId="8" fillId="0" borderId="0" xfId="2" applyFont="1" applyFill="1" applyBorder="1" applyAlignment="1">
      <alignment vertical="center" shrinkToFit="1"/>
    </xf>
    <xf numFmtId="0" fontId="31" fillId="0" borderId="0" xfId="2" applyFont="1" applyBorder="1" applyAlignment="1">
      <alignment vertical="center" shrinkToFit="1"/>
    </xf>
    <xf numFmtId="176" fontId="6" fillId="0" borderId="0" xfId="2" applyNumberFormat="1" applyFont="1" applyBorder="1" applyAlignment="1">
      <alignment shrinkToFit="1"/>
    </xf>
    <xf numFmtId="176" fontId="7" fillId="0" borderId="0" xfId="2" applyNumberFormat="1" applyFont="1" applyBorder="1" applyAlignment="1">
      <alignment shrinkToFit="1"/>
    </xf>
    <xf numFmtId="0" fontId="7" fillId="0" borderId="0" xfId="2" applyFont="1" applyFill="1" applyBorder="1" applyAlignment="1">
      <alignment vertical="center" shrinkToFit="1"/>
    </xf>
    <xf numFmtId="0" fontId="28" fillId="0" borderId="0" xfId="1" applyFont="1" applyBorder="1" applyAlignment="1">
      <alignment horizontal="left" shrinkToFit="1"/>
    </xf>
    <xf numFmtId="0" fontId="7" fillId="0" borderId="0" xfId="2" applyFont="1" applyBorder="1" applyAlignment="1">
      <alignment vertical="center" shrinkToFit="1"/>
    </xf>
    <xf numFmtId="0" fontId="7" fillId="0" borderId="0" xfId="2" applyFont="1" applyFill="1" applyBorder="1"/>
    <xf numFmtId="49" fontId="18" fillId="0" borderId="0" xfId="1" applyNumberFormat="1" applyFont="1" applyBorder="1" applyAlignment="1">
      <alignment horizontal="left" vertical="center" shrinkToFit="1"/>
    </xf>
    <xf numFmtId="0" fontId="0" fillId="0" borderId="0" xfId="2" applyFont="1" applyBorder="1" applyAlignment="1">
      <alignment horizontal="right" vertical="center"/>
    </xf>
    <xf numFmtId="0" fontId="5" fillId="0" borderId="0" xfId="2" applyFont="1" applyFill="1" applyBorder="1" applyAlignment="1">
      <alignment horizontal="center" vertical="center"/>
    </xf>
    <xf numFmtId="0" fontId="6" fillId="0" borderId="0" xfId="1" applyFont="1" applyBorder="1" applyAlignment="1">
      <alignment horizontal="left" vertical="center" wrapText="1" shrinkToFit="1"/>
    </xf>
    <xf numFmtId="0" fontId="7" fillId="0" borderId="0" xfId="0" applyFont="1" applyBorder="1" applyAlignment="1">
      <alignment horizontal="left"/>
    </xf>
    <xf numFmtId="0" fontId="5" fillId="0" borderId="0" xfId="1" applyFont="1" applyFill="1" applyBorder="1" applyAlignment="1">
      <alignment horizontal="left" vertical="center"/>
    </xf>
    <xf numFmtId="0" fontId="5" fillId="0" borderId="12" xfId="2" applyFont="1" applyFill="1" applyBorder="1" applyAlignment="1">
      <alignment horizontal="center" vertical="center"/>
    </xf>
    <xf numFmtId="0" fontId="5" fillId="0" borderId="12" xfId="2" applyFont="1" applyBorder="1" applyAlignment="1">
      <alignment vertical="center"/>
    </xf>
    <xf numFmtId="0" fontId="5" fillId="0" borderId="12" xfId="1" applyFont="1" applyFill="1" applyBorder="1" applyAlignment="1">
      <alignment horizontal="left" vertical="center"/>
    </xf>
    <xf numFmtId="0" fontId="5" fillId="0" borderId="12" xfId="1" applyFont="1" applyBorder="1" applyAlignment="1">
      <alignment horizontal="left" vertical="center"/>
    </xf>
    <xf numFmtId="0" fontId="0" fillId="0" borderId="12" xfId="2" applyFont="1" applyBorder="1" applyAlignment="1">
      <alignment vertical="center"/>
    </xf>
    <xf numFmtId="0" fontId="5" fillId="0" borderId="12" xfId="2" applyFont="1" applyBorder="1" applyAlignment="1">
      <alignment horizontal="left"/>
    </xf>
    <xf numFmtId="0" fontId="7" fillId="0" borderId="12" xfId="2" applyFont="1" applyBorder="1"/>
    <xf numFmtId="0" fontId="8" fillId="0" borderId="12" xfId="2" applyFont="1" applyBorder="1" applyAlignment="1">
      <alignment vertical="center" shrinkToFit="1"/>
    </xf>
    <xf numFmtId="0" fontId="8" fillId="0" borderId="12" xfId="2" applyFont="1" applyFill="1" applyBorder="1" applyAlignment="1">
      <alignment vertical="center" shrinkToFit="1"/>
    </xf>
    <xf numFmtId="0" fontId="6" fillId="0" borderId="12" xfId="1" applyFont="1" applyBorder="1" applyAlignment="1">
      <alignment horizontal="left" vertical="center" wrapText="1" shrinkToFit="1"/>
    </xf>
    <xf numFmtId="176" fontId="6" fillId="0" borderId="12" xfId="2" applyNumberFormat="1" applyFont="1" applyBorder="1" applyAlignment="1">
      <alignment shrinkToFit="1"/>
    </xf>
    <xf numFmtId="0" fontId="31" fillId="0" borderId="12" xfId="2" applyFont="1" applyBorder="1" applyAlignment="1">
      <alignment vertical="center" shrinkToFit="1"/>
    </xf>
    <xf numFmtId="176" fontId="7" fillId="0" borderId="12" xfId="2" applyNumberFormat="1" applyFont="1" applyBorder="1" applyAlignment="1">
      <alignment shrinkToFit="1"/>
    </xf>
    <xf numFmtId="0" fontId="7" fillId="0" borderId="12" xfId="2" applyFont="1" applyFill="1" applyBorder="1" applyAlignment="1">
      <alignment vertical="center" shrinkToFit="1"/>
    </xf>
    <xf numFmtId="0" fontId="7" fillId="0" borderId="12" xfId="0" applyFont="1" applyBorder="1" applyAlignment="1">
      <alignment horizontal="left"/>
    </xf>
    <xf numFmtId="0" fontId="28" fillId="0" borderId="12" xfId="1" applyFont="1" applyBorder="1" applyAlignment="1">
      <alignment horizontal="left" shrinkToFit="1"/>
    </xf>
    <xf numFmtId="0" fontId="7" fillId="0" borderId="12" xfId="2" applyFont="1" applyBorder="1" applyAlignment="1">
      <alignment vertical="center" shrinkToFit="1"/>
    </xf>
    <xf numFmtId="0" fontId="7" fillId="0" borderId="12" xfId="2" applyFont="1" applyFill="1" applyBorder="1"/>
    <xf numFmtId="49" fontId="18" fillId="0" borderId="12" xfId="1" applyNumberFormat="1" applyFont="1" applyBorder="1" applyAlignment="1">
      <alignment horizontal="left" vertical="center" shrinkToFit="1"/>
    </xf>
    <xf numFmtId="0" fontId="5" fillId="0" borderId="0" xfId="1" applyFont="1" applyFill="1" applyBorder="1" applyAlignment="1">
      <alignment horizontal="center" vertical="center"/>
    </xf>
    <xf numFmtId="0" fontId="5" fillId="0" borderId="34" xfId="1" applyFont="1" applyBorder="1" applyAlignment="1">
      <alignment horizontal="left" vertical="center"/>
    </xf>
    <xf numFmtId="0" fontId="16" fillId="0" borderId="0" xfId="5" applyFont="1" applyAlignment="1">
      <alignment vertical="center"/>
    </xf>
    <xf numFmtId="0" fontId="16" fillId="0" borderId="0" xfId="5" applyFont="1" applyAlignment="1">
      <alignment vertical="center" shrinkToFit="1"/>
    </xf>
    <xf numFmtId="0" fontId="16" fillId="2" borderId="2" xfId="5" applyFont="1" applyFill="1" applyBorder="1" applyAlignment="1">
      <alignment horizontal="center" vertical="center" shrinkToFit="1"/>
    </xf>
    <xf numFmtId="0" fontId="16" fillId="2" borderId="30" xfId="5" applyFont="1" applyFill="1" applyBorder="1" applyAlignment="1">
      <alignment horizontal="center" vertical="center" shrinkToFit="1"/>
    </xf>
    <xf numFmtId="0" fontId="16" fillId="2" borderId="5" xfId="5" applyFont="1" applyFill="1" applyBorder="1" applyAlignment="1">
      <alignment horizontal="center" vertical="center" shrinkToFit="1"/>
    </xf>
    <xf numFmtId="49" fontId="16" fillId="2" borderId="2" xfId="5" applyNumberFormat="1" applyFont="1" applyFill="1" applyBorder="1" applyAlignment="1">
      <alignment horizontal="center" vertical="center" shrinkToFit="1"/>
    </xf>
    <xf numFmtId="0" fontId="43" fillId="0" borderId="0" xfId="2" applyFont="1"/>
    <xf numFmtId="0" fontId="43" fillId="0" borderId="0" xfId="2" applyFont="1" applyAlignment="1">
      <alignment horizontal="right" vertical="center"/>
    </xf>
    <xf numFmtId="0" fontId="44" fillId="0" borderId="0" xfId="2" applyFont="1" applyAlignment="1">
      <alignment vertical="center"/>
    </xf>
    <xf numFmtId="0" fontId="45" fillId="0" borderId="0" xfId="2" applyFont="1" applyFill="1" applyAlignment="1">
      <alignment horizontal="center" vertical="center"/>
    </xf>
    <xf numFmtId="0" fontId="43" fillId="0" borderId="0" xfId="2" applyFont="1" applyFill="1"/>
    <xf numFmtId="0" fontId="46" fillId="0" borderId="0" xfId="1" applyFont="1" applyAlignment="1">
      <alignment horizontal="justify"/>
    </xf>
    <xf numFmtId="0" fontId="45" fillId="0" borderId="0" xfId="1" applyFont="1" applyAlignment="1">
      <alignment horizontal="justify" vertical="center"/>
    </xf>
    <xf numFmtId="0" fontId="46" fillId="0" borderId="0" xfId="1" applyFont="1" applyAlignment="1">
      <alignment horizontal="justify" vertical="center"/>
    </xf>
    <xf numFmtId="0" fontId="47" fillId="0" borderId="0" xfId="2" applyFont="1" applyAlignment="1">
      <alignment vertical="center"/>
    </xf>
    <xf numFmtId="0" fontId="45" fillId="0" borderId="0" xfId="2" applyFont="1" applyAlignment="1">
      <alignment vertical="center"/>
    </xf>
    <xf numFmtId="0" fontId="48" fillId="0" borderId="0" xfId="1" applyFont="1" applyAlignment="1">
      <alignment horizontal="center" vertical="center"/>
    </xf>
    <xf numFmtId="0" fontId="48" fillId="0" borderId="0" xfId="1" applyFont="1" applyAlignment="1">
      <alignment horizontal="left" vertical="center"/>
    </xf>
    <xf numFmtId="0" fontId="48" fillId="0" borderId="0" xfId="1" applyFont="1" applyAlignment="1">
      <alignment horizontal="right" vertical="center"/>
    </xf>
    <xf numFmtId="0" fontId="49" fillId="0" borderId="0" xfId="1" applyFont="1" applyAlignment="1">
      <alignment horizontal="right" vertical="center"/>
    </xf>
    <xf numFmtId="0" fontId="50" fillId="0" borderId="0" xfId="2" applyNumberFormat="1" applyFont="1" applyFill="1" applyAlignment="1">
      <alignment horizontal="center" vertical="center"/>
    </xf>
    <xf numFmtId="0" fontId="51" fillId="0" borderId="0" xfId="2" applyFont="1"/>
    <xf numFmtId="0" fontId="45" fillId="0" borderId="0" xfId="1" applyFont="1" applyAlignment="1">
      <alignment horizontal="right" vertical="center"/>
    </xf>
    <xf numFmtId="58" fontId="45" fillId="0" borderId="0" xfId="1" applyNumberFormat="1" applyFont="1" applyAlignment="1">
      <alignment horizontal="right" vertical="center"/>
    </xf>
    <xf numFmtId="0" fontId="46" fillId="0" borderId="0" xfId="2" applyFont="1" applyAlignment="1" applyProtection="1">
      <alignment horizontal="right" vertical="center"/>
      <protection locked="0"/>
    </xf>
    <xf numFmtId="0" fontId="46" fillId="6" borderId="0" xfId="1" applyNumberFormat="1" applyFont="1" applyFill="1" applyAlignment="1" applyProtection="1">
      <alignment horizontal="center" vertical="center"/>
      <protection locked="0"/>
    </xf>
    <xf numFmtId="58" fontId="46" fillId="0" borderId="0" xfId="1" applyNumberFormat="1" applyFont="1" applyFill="1" applyAlignment="1" applyProtection="1">
      <alignment horizontal="left" vertical="center"/>
      <protection locked="0"/>
    </xf>
    <xf numFmtId="0" fontId="46" fillId="0" borderId="0" xfId="1" applyFont="1" applyAlignment="1">
      <alignment horizontal="left" vertical="center"/>
    </xf>
    <xf numFmtId="0" fontId="46" fillId="0" borderId="0" xfId="2" applyFont="1" applyAlignment="1">
      <alignment vertical="center"/>
    </xf>
    <xf numFmtId="0" fontId="46" fillId="0" borderId="0" xfId="1" applyFont="1" applyAlignment="1">
      <alignment horizontal="right" vertical="center"/>
    </xf>
    <xf numFmtId="0" fontId="46" fillId="0" borderId="0" xfId="2" applyFont="1" applyFill="1" applyAlignment="1" applyProtection="1">
      <alignment horizontal="right" vertical="center" shrinkToFit="1"/>
    </xf>
    <xf numFmtId="0" fontId="46" fillId="0" borderId="0" xfId="2" applyFont="1" applyAlignment="1" applyProtection="1">
      <alignment vertical="center"/>
    </xf>
    <xf numFmtId="0" fontId="46" fillId="0" borderId="0" xfId="2" applyFont="1" applyAlignment="1" applyProtection="1">
      <alignment horizontal="right" vertical="center"/>
    </xf>
    <xf numFmtId="0" fontId="45" fillId="0" borderId="0" xfId="1" applyFont="1" applyAlignment="1">
      <alignment horizontal="left" vertical="center"/>
    </xf>
    <xf numFmtId="0" fontId="46" fillId="0" borderId="0" xfId="1" applyFont="1" applyFill="1" applyAlignment="1" applyProtection="1">
      <alignment horizontal="center" vertical="center"/>
    </xf>
    <xf numFmtId="0" fontId="46" fillId="0" borderId="0" xfId="1" applyFont="1" applyAlignment="1" applyProtection="1">
      <alignment horizontal="left" vertical="center"/>
    </xf>
    <xf numFmtId="0" fontId="45" fillId="0" borderId="0" xfId="1" applyFont="1" applyAlignment="1" applyProtection="1">
      <alignment horizontal="left" vertical="center"/>
      <protection locked="0"/>
    </xf>
    <xf numFmtId="0" fontId="52" fillId="0" borderId="0" xfId="2" applyFont="1" applyAlignment="1">
      <alignment horizontal="left" vertical="center" wrapText="1"/>
    </xf>
    <xf numFmtId="0" fontId="45" fillId="0" borderId="0" xfId="1" applyFont="1" applyAlignment="1">
      <alignment horizontal="center" vertical="center"/>
    </xf>
    <xf numFmtId="0" fontId="52" fillId="0" borderId="0" xfId="2" applyFont="1" applyAlignment="1">
      <alignment horizontal="left" vertical="center"/>
    </xf>
    <xf numFmtId="0" fontId="52" fillId="0" borderId="0" xfId="2" applyFont="1" applyAlignment="1">
      <alignment horizontal="left"/>
    </xf>
    <xf numFmtId="0" fontId="52" fillId="0" borderId="0" xfId="2" applyFont="1" applyAlignment="1">
      <alignment horizontal="left" wrapText="1"/>
    </xf>
    <xf numFmtId="0" fontId="43" fillId="0" borderId="0" xfId="2" applyFont="1" applyAlignment="1">
      <alignment vertical="center"/>
    </xf>
    <xf numFmtId="0" fontId="46" fillId="0" borderId="0" xfId="1" applyFont="1" applyAlignment="1">
      <alignment horizontal="center"/>
    </xf>
    <xf numFmtId="0" fontId="46" fillId="0" borderId="0" xfId="1" applyFont="1" applyAlignment="1">
      <alignment horizontal="left" shrinkToFit="1"/>
    </xf>
    <xf numFmtId="0" fontId="46" fillId="0" borderId="0" xfId="2" applyFont="1" applyBorder="1" applyAlignment="1">
      <alignment horizontal="left" shrinkToFit="1"/>
    </xf>
    <xf numFmtId="0" fontId="46" fillId="0" borderId="0" xfId="2" applyFont="1" applyAlignment="1">
      <alignment horizontal="center" shrinkToFit="1"/>
    </xf>
    <xf numFmtId="0" fontId="45" fillId="0" borderId="0" xfId="2" applyFont="1" applyAlignment="1">
      <alignment horizontal="left"/>
    </xf>
    <xf numFmtId="0" fontId="46" fillId="0" borderId="0" xfId="2" applyFont="1" applyAlignment="1">
      <alignment horizontal="left" shrinkToFit="1"/>
    </xf>
    <xf numFmtId="179" fontId="46" fillId="0" borderId="4" xfId="2" applyNumberFormat="1" applyFont="1" applyFill="1" applyBorder="1" applyAlignment="1" applyProtection="1">
      <alignment horizontal="right" shrinkToFit="1"/>
      <protection locked="0"/>
    </xf>
    <xf numFmtId="179" fontId="46" fillId="0" borderId="0" xfId="2" applyNumberFormat="1" applyFont="1" applyFill="1" applyBorder="1" applyAlignment="1" applyProtection="1">
      <alignment horizontal="right" shrinkToFit="1"/>
      <protection locked="0"/>
    </xf>
    <xf numFmtId="177" fontId="46" fillId="0" borderId="4" xfId="2" applyNumberFormat="1" applyFont="1" applyFill="1" applyBorder="1" applyAlignment="1" applyProtection="1">
      <alignment horizontal="right" shrinkToFit="1"/>
      <protection locked="0"/>
    </xf>
    <xf numFmtId="178" fontId="46" fillId="0" borderId="0" xfId="2" applyNumberFormat="1" applyFont="1" applyBorder="1" applyAlignment="1">
      <alignment horizontal="right" shrinkToFit="1"/>
    </xf>
    <xf numFmtId="0" fontId="43" fillId="0" borderId="0" xfId="2" applyFont="1" applyAlignment="1"/>
    <xf numFmtId="20" fontId="45" fillId="0" borderId="0" xfId="1" applyNumberFormat="1" applyFont="1" applyAlignment="1">
      <alignment horizontal="left" vertical="center"/>
    </xf>
    <xf numFmtId="20" fontId="46" fillId="0" borderId="0" xfId="1" applyNumberFormat="1" applyFont="1" applyAlignment="1">
      <alignment horizontal="left"/>
    </xf>
    <xf numFmtId="20" fontId="46" fillId="0" borderId="0" xfId="1" applyNumberFormat="1" applyFont="1" applyAlignment="1">
      <alignment horizontal="left" shrinkToFit="1"/>
    </xf>
    <xf numFmtId="49" fontId="52" fillId="0" borderId="0" xfId="1" applyNumberFormat="1" applyFont="1" applyAlignment="1">
      <alignment horizontal="right" shrinkToFit="1"/>
    </xf>
    <xf numFmtId="0" fontId="46" fillId="0" borderId="0" xfId="1" applyFont="1" applyAlignment="1">
      <alignment horizontal="right" shrinkToFit="1"/>
    </xf>
    <xf numFmtId="0" fontId="46" fillId="0" borderId="0" xfId="1" applyFont="1" applyAlignment="1">
      <alignment horizontal="center" shrinkToFit="1"/>
    </xf>
    <xf numFmtId="176" fontId="53" fillId="0" borderId="0" xfId="2" applyNumberFormat="1" applyFont="1" applyAlignment="1">
      <alignment vertical="center" shrinkToFit="1"/>
    </xf>
    <xf numFmtId="0" fontId="53" fillId="0" borderId="0" xfId="2" applyFont="1" applyAlignment="1">
      <alignment vertical="center" shrinkToFit="1"/>
    </xf>
    <xf numFmtId="181" fontId="46" fillId="0" borderId="0" xfId="1" applyNumberFormat="1" applyFont="1" applyFill="1" applyBorder="1" applyAlignment="1" applyProtection="1">
      <alignment horizontal="right" shrinkToFit="1"/>
      <protection locked="0"/>
    </xf>
    <xf numFmtId="0" fontId="46" fillId="0" borderId="0" xfId="1" applyFont="1" applyAlignment="1">
      <alignment horizontal="left"/>
    </xf>
    <xf numFmtId="180" fontId="52" fillId="0" borderId="0" xfId="1" applyNumberFormat="1" applyFont="1" applyAlignment="1">
      <alignment horizontal="right"/>
    </xf>
    <xf numFmtId="0" fontId="46" fillId="0" borderId="3" xfId="1" applyFont="1" applyBorder="1" applyAlignment="1">
      <alignment horizontal="left" shrinkToFit="1"/>
    </xf>
    <xf numFmtId="0" fontId="46" fillId="0" borderId="3" xfId="2" applyFont="1" applyBorder="1" applyAlignment="1">
      <alignment horizontal="left" shrinkToFit="1"/>
    </xf>
    <xf numFmtId="181" fontId="46" fillId="6" borderId="3" xfId="2" applyNumberFormat="1" applyFont="1" applyFill="1" applyBorder="1" applyAlignment="1" applyProtection="1">
      <alignment horizontal="center" shrinkToFit="1"/>
      <protection locked="0"/>
    </xf>
    <xf numFmtId="0" fontId="52" fillId="0" borderId="0" xfId="2" applyFont="1"/>
    <xf numFmtId="0" fontId="46" fillId="0" borderId="0" xfId="2" applyFont="1" applyFill="1" applyAlignment="1">
      <alignment horizontal="left" shrinkToFit="1"/>
    </xf>
    <xf numFmtId="176" fontId="52" fillId="0" borderId="0" xfId="2" applyNumberFormat="1" applyFont="1" applyAlignment="1">
      <alignment shrinkToFit="1"/>
    </xf>
    <xf numFmtId="0" fontId="52" fillId="0" borderId="0" xfId="2" applyFont="1" applyAlignment="1">
      <alignment vertical="center" shrinkToFit="1"/>
    </xf>
    <xf numFmtId="180" fontId="46" fillId="6" borderId="0" xfId="1" applyNumberFormat="1" applyFont="1" applyFill="1" applyAlignment="1" applyProtection="1">
      <alignment horizontal="center" vertical="center"/>
      <protection locked="0"/>
    </xf>
    <xf numFmtId="0" fontId="46" fillId="0" borderId="0" xfId="1" applyFont="1" applyAlignment="1">
      <alignment shrinkToFit="1"/>
    </xf>
    <xf numFmtId="0" fontId="46" fillId="0" borderId="0" xfId="1" applyFont="1" applyFill="1" applyAlignment="1" applyProtection="1">
      <alignment horizontal="center" shrinkToFit="1"/>
      <protection locked="0"/>
    </xf>
    <xf numFmtId="20" fontId="45" fillId="0" borderId="0" xfId="1" applyNumberFormat="1" applyFont="1" applyFill="1" applyAlignment="1">
      <alignment horizontal="left" vertical="center"/>
    </xf>
    <xf numFmtId="20" fontId="46" fillId="0" borderId="0" xfId="1" applyNumberFormat="1" applyFont="1" applyFill="1" applyAlignment="1">
      <alignment horizontal="left"/>
    </xf>
    <xf numFmtId="20" fontId="46" fillId="0" borderId="0" xfId="1" applyNumberFormat="1" applyFont="1" applyFill="1" applyAlignment="1">
      <alignment horizontal="left" shrinkToFit="1"/>
    </xf>
    <xf numFmtId="180" fontId="46" fillId="0" borderId="0" xfId="1" applyNumberFormat="1" applyFont="1" applyFill="1" applyAlignment="1">
      <alignment horizontal="center" vertical="center"/>
    </xf>
    <xf numFmtId="0" fontId="46" fillId="0" borderId="0" xfId="1" applyFont="1" applyFill="1" applyAlignment="1">
      <alignment shrinkToFit="1"/>
    </xf>
    <xf numFmtId="0" fontId="46" fillId="0" borderId="0" xfId="1" applyFont="1" applyFill="1" applyAlignment="1">
      <alignment horizontal="center" shrinkToFit="1"/>
    </xf>
    <xf numFmtId="0" fontId="46" fillId="0" borderId="0" xfId="1" applyFont="1" applyFill="1" applyAlignment="1">
      <alignment horizontal="left" shrinkToFit="1"/>
    </xf>
    <xf numFmtId="176" fontId="53" fillId="0" borderId="0" xfId="2" applyNumberFormat="1" applyFont="1" applyFill="1" applyAlignment="1">
      <alignment vertical="center" shrinkToFit="1"/>
    </xf>
    <xf numFmtId="0" fontId="53" fillId="0" borderId="0" xfId="2" applyFont="1" applyFill="1" applyAlignment="1">
      <alignment vertical="center" shrinkToFit="1"/>
    </xf>
    <xf numFmtId="0" fontId="46" fillId="9" borderId="6" xfId="1" applyFont="1" applyFill="1" applyBorder="1" applyAlignment="1" applyProtection="1">
      <alignment horizontal="center" vertical="center" shrinkToFit="1"/>
      <protection locked="0"/>
    </xf>
    <xf numFmtId="0" fontId="46" fillId="0" borderId="0" xfId="1" applyFont="1" applyAlignment="1">
      <alignment horizontal="left" vertical="center" wrapText="1" shrinkToFit="1"/>
    </xf>
    <xf numFmtId="20" fontId="46" fillId="0" borderId="0" xfId="1" applyNumberFormat="1" applyFont="1" applyAlignment="1">
      <alignment shrinkToFit="1"/>
    </xf>
    <xf numFmtId="0" fontId="53" fillId="0" borderId="6" xfId="0" applyFont="1" applyBorder="1" applyAlignment="1" applyProtection="1">
      <alignment horizontal="center" vertical="center" shrinkToFit="1"/>
    </xf>
    <xf numFmtId="176" fontId="45" fillId="0" borderId="0" xfId="2" applyNumberFormat="1" applyFont="1" applyAlignment="1">
      <alignment vertical="center" shrinkToFit="1"/>
    </xf>
    <xf numFmtId="0" fontId="45" fillId="0" borderId="0" xfId="2" applyFont="1" applyAlignment="1">
      <alignment vertical="center" shrinkToFit="1"/>
    </xf>
    <xf numFmtId="0" fontId="53" fillId="0" borderId="6" xfId="2" applyFont="1" applyBorder="1" applyAlignment="1" applyProtection="1">
      <alignment horizontal="right" vertical="center" shrinkToFit="1"/>
    </xf>
    <xf numFmtId="0" fontId="54" fillId="0" borderId="0" xfId="1" applyFont="1" applyAlignment="1">
      <alignment horizontal="justify" vertical="center"/>
    </xf>
    <xf numFmtId="0" fontId="54" fillId="0" borderId="0" xfId="1" applyFont="1" applyAlignment="1">
      <alignment horizontal="justify"/>
    </xf>
    <xf numFmtId="0" fontId="54" fillId="0" borderId="0" xfId="1" applyFont="1" applyAlignment="1">
      <alignment horizontal="left"/>
    </xf>
    <xf numFmtId="0" fontId="54" fillId="8" borderId="0" xfId="1" applyFont="1" applyFill="1" applyAlignment="1">
      <alignment horizontal="left"/>
    </xf>
    <xf numFmtId="180" fontId="46" fillId="0" borderId="0" xfId="1" applyNumberFormat="1" applyFont="1" applyFill="1" applyAlignment="1" applyProtection="1">
      <alignment horizontal="center" vertical="center"/>
      <protection locked="0"/>
    </xf>
    <xf numFmtId="181" fontId="46" fillId="0" borderId="3" xfId="2" applyNumberFormat="1" applyFont="1" applyFill="1" applyBorder="1" applyAlignment="1" applyProtection="1">
      <alignment horizontal="center" shrinkToFit="1"/>
      <protection locked="0"/>
    </xf>
    <xf numFmtId="176" fontId="46" fillId="0" borderId="0" xfId="2" applyNumberFormat="1" applyFont="1" applyAlignment="1">
      <alignment shrinkToFit="1"/>
    </xf>
    <xf numFmtId="0" fontId="54" fillId="0" borderId="0" xfId="2" applyFont="1"/>
    <xf numFmtId="0" fontId="46" fillId="0" borderId="0" xfId="1" applyFont="1" applyBorder="1" applyAlignment="1">
      <alignment horizontal="left" shrinkToFit="1"/>
    </xf>
    <xf numFmtId="181" fontId="46" fillId="0" borderId="0" xfId="2" applyNumberFormat="1" applyFont="1" applyFill="1" applyBorder="1" applyAlignment="1">
      <alignment horizontal="right" shrinkToFit="1"/>
    </xf>
    <xf numFmtId="0" fontId="46" fillId="0" borderId="0" xfId="2" applyFont="1" applyFill="1" applyBorder="1" applyAlignment="1">
      <alignment horizontal="left" shrinkToFit="1"/>
    </xf>
    <xf numFmtId="181" fontId="46" fillId="0" borderId="0" xfId="2" applyNumberFormat="1" applyFont="1" applyFill="1" applyBorder="1" applyAlignment="1">
      <alignment horizontal="center" shrinkToFit="1"/>
    </xf>
    <xf numFmtId="181" fontId="52" fillId="0" borderId="0" xfId="2" applyNumberFormat="1" applyFont="1" applyFill="1" applyBorder="1" applyAlignment="1">
      <alignment horizontal="right" shrinkToFit="1"/>
    </xf>
    <xf numFmtId="0" fontId="46" fillId="0" borderId="0" xfId="1" applyFont="1" applyFill="1" applyAlignment="1">
      <alignment horizontal="justify" vertical="center"/>
    </xf>
    <xf numFmtId="0" fontId="46" fillId="0" borderId="0" xfId="1" applyFont="1" applyFill="1" applyAlignment="1">
      <alignment horizontal="justify"/>
    </xf>
    <xf numFmtId="0" fontId="46" fillId="0" borderId="0" xfId="1" applyFont="1" applyFill="1" applyAlignment="1">
      <alignment horizontal="left"/>
    </xf>
    <xf numFmtId="180" fontId="52" fillId="0" borderId="0" xfId="1" applyNumberFormat="1" applyFont="1" applyFill="1" applyAlignment="1">
      <alignment horizontal="right"/>
    </xf>
    <xf numFmtId="0" fontId="55" fillId="0" borderId="0" xfId="2" applyFont="1" applyFill="1" applyAlignment="1">
      <alignment horizontal="left" shrinkToFit="1"/>
    </xf>
    <xf numFmtId="0" fontId="52" fillId="0" borderId="0" xfId="2" applyFont="1" applyFill="1"/>
    <xf numFmtId="176" fontId="52" fillId="0" borderId="0" xfId="2" applyNumberFormat="1" applyFont="1" applyFill="1" applyAlignment="1">
      <alignment shrinkToFit="1"/>
    </xf>
    <xf numFmtId="0" fontId="52" fillId="0" borderId="0" xfId="2" applyFont="1" applyFill="1" applyAlignment="1">
      <alignment vertical="center" shrinkToFit="1"/>
    </xf>
    <xf numFmtId="0" fontId="52" fillId="0" borderId="0" xfId="0" applyFont="1" applyAlignment="1">
      <alignment horizontal="left"/>
    </xf>
    <xf numFmtId="0" fontId="52" fillId="0" borderId="0" xfId="0" applyFont="1" applyAlignment="1">
      <alignment horizontal="left" vertical="center"/>
    </xf>
    <xf numFmtId="0" fontId="46" fillId="0" borderId="0" xfId="1" applyFont="1" applyAlignment="1">
      <alignment horizontal="left" vertical="center" shrinkToFit="1"/>
    </xf>
    <xf numFmtId="0" fontId="56" fillId="0" borderId="23" xfId="0" applyFont="1" applyFill="1" applyBorder="1" applyAlignment="1">
      <alignment horizontal="center" vertical="center"/>
    </xf>
    <xf numFmtId="0" fontId="52" fillId="0" borderId="23" xfId="0" applyFont="1" applyFill="1" applyBorder="1" applyAlignment="1">
      <alignment horizontal="center" vertical="center"/>
    </xf>
    <xf numFmtId="0" fontId="46" fillId="0" borderId="23" xfId="1" applyFont="1" applyFill="1" applyBorder="1" applyAlignment="1">
      <alignment horizontal="center" vertical="center" shrinkToFit="1"/>
    </xf>
    <xf numFmtId="0" fontId="45" fillId="0" borderId="0" xfId="2" applyFont="1" applyAlignment="1">
      <alignment horizontal="left" shrinkToFit="1"/>
    </xf>
    <xf numFmtId="187" fontId="45" fillId="6" borderId="3" xfId="2" applyNumberFormat="1" applyFont="1" applyFill="1" applyBorder="1" applyAlignment="1" applyProtection="1">
      <alignment horizontal="right" shrinkToFit="1"/>
      <protection locked="0"/>
    </xf>
    <xf numFmtId="176" fontId="53" fillId="0" borderId="0" xfId="2" applyNumberFormat="1" applyFont="1" applyAlignment="1">
      <alignment horizontal="right"/>
    </xf>
    <xf numFmtId="0" fontId="45" fillId="0" borderId="0" xfId="1" applyFont="1" applyFill="1" applyAlignment="1">
      <alignment horizontal="left" shrinkToFit="1"/>
    </xf>
    <xf numFmtId="0" fontId="45" fillId="0" borderId="0" xfId="2" applyFont="1" applyFill="1" applyAlignment="1">
      <alignment horizontal="left" shrinkToFit="1"/>
    </xf>
    <xf numFmtId="0" fontId="45" fillId="0" borderId="0" xfId="2" applyFont="1" applyFill="1" applyBorder="1" applyAlignment="1">
      <alignment horizontal="left" shrinkToFit="1"/>
    </xf>
    <xf numFmtId="0" fontId="53" fillId="0" borderId="0" xfId="2" applyFont="1" applyFill="1"/>
    <xf numFmtId="0" fontId="45" fillId="6" borderId="3" xfId="2" applyFont="1" applyFill="1" applyBorder="1" applyAlignment="1" applyProtection="1">
      <alignment horizontal="right" shrinkToFit="1"/>
      <protection locked="0"/>
    </xf>
    <xf numFmtId="0" fontId="46" fillId="0" borderId="0" xfId="1" applyFont="1" applyAlignment="1" applyProtection="1">
      <alignment horizontal="justify" vertical="center"/>
    </xf>
    <xf numFmtId="0" fontId="46" fillId="0" borderId="0" xfId="1" applyFont="1" applyAlignment="1" applyProtection="1">
      <alignment horizontal="justify"/>
    </xf>
    <xf numFmtId="0" fontId="46" fillId="0" borderId="0" xfId="1" applyFont="1" applyAlignment="1" applyProtection="1">
      <alignment horizontal="left"/>
    </xf>
    <xf numFmtId="180" fontId="52" fillId="0" borderId="0" xfId="1" applyNumberFormat="1" applyFont="1" applyAlignment="1" applyProtection="1">
      <alignment horizontal="right"/>
    </xf>
    <xf numFmtId="0" fontId="46" fillId="0" borderId="0" xfId="1" applyFont="1" applyAlignment="1" applyProtection="1">
      <alignment horizontal="left" shrinkToFit="1"/>
    </xf>
    <xf numFmtId="0" fontId="46" fillId="0" borderId="0" xfId="2" applyFont="1" applyAlignment="1" applyProtection="1">
      <alignment horizontal="left" shrinkToFit="1"/>
    </xf>
    <xf numFmtId="20" fontId="45" fillId="0" borderId="0" xfId="1" applyNumberFormat="1" applyFont="1" applyAlignment="1" applyProtection="1">
      <alignment horizontal="left" vertical="center"/>
    </xf>
    <xf numFmtId="20" fontId="46" fillId="0" borderId="0" xfId="1" applyNumberFormat="1" applyFont="1" applyAlignment="1" applyProtection="1">
      <alignment horizontal="left"/>
    </xf>
    <xf numFmtId="20" fontId="46" fillId="0" borderId="0" xfId="1" applyNumberFormat="1" applyFont="1" applyAlignment="1" applyProtection="1">
      <alignment horizontal="left" shrinkToFit="1"/>
    </xf>
    <xf numFmtId="49" fontId="52" fillId="0" borderId="0" xfId="1" applyNumberFormat="1" applyFont="1" applyAlignment="1" applyProtection="1">
      <alignment horizontal="right" shrinkToFit="1"/>
    </xf>
    <xf numFmtId="0" fontId="46" fillId="0" borderId="3" xfId="1" applyFont="1" applyBorder="1" applyAlignment="1" applyProtection="1">
      <alignment horizontal="left" shrinkToFit="1"/>
    </xf>
    <xf numFmtId="0" fontId="45" fillId="0" borderId="0" xfId="1" applyFont="1" applyAlignment="1">
      <alignment horizontal="justify"/>
    </xf>
    <xf numFmtId="0" fontId="45" fillId="0" borderId="0" xfId="1" applyFont="1" applyAlignment="1">
      <alignment horizontal="left"/>
    </xf>
    <xf numFmtId="0" fontId="45" fillId="0" borderId="0" xfId="2" applyFont="1" applyAlignment="1">
      <alignment horizontal="left" vertical="center"/>
    </xf>
    <xf numFmtId="176" fontId="53" fillId="0" borderId="0" xfId="2" applyNumberFormat="1" applyFont="1" applyAlignment="1">
      <alignment vertical="center"/>
    </xf>
    <xf numFmtId="0" fontId="53" fillId="0" borderId="0" xfId="2" applyFont="1" applyAlignment="1">
      <alignment vertical="center"/>
    </xf>
    <xf numFmtId="0" fontId="52" fillId="0" borderId="0" xfId="2" applyFont="1" applyAlignment="1" applyProtection="1">
      <alignment horizontal="center" vertical="center" shrinkToFit="1"/>
      <protection locked="0"/>
    </xf>
    <xf numFmtId="49" fontId="57" fillId="0" borderId="0" xfId="1" applyNumberFormat="1" applyFont="1" applyAlignment="1">
      <alignment horizontal="left" vertical="center" shrinkToFit="1"/>
    </xf>
    <xf numFmtId="0" fontId="53" fillId="0" borderId="0" xfId="2" applyFont="1"/>
    <xf numFmtId="0" fontId="43" fillId="0" borderId="0" xfId="2" applyFont="1" applyBorder="1"/>
    <xf numFmtId="0" fontId="51" fillId="0" borderId="0" xfId="2" applyFont="1" applyBorder="1"/>
    <xf numFmtId="0" fontId="46" fillId="0" borderId="0" xfId="1" applyNumberFormat="1" applyFont="1" applyFill="1" applyAlignment="1" applyProtection="1">
      <alignment horizontal="center" vertical="center"/>
      <protection locked="0"/>
    </xf>
    <xf numFmtId="0" fontId="45" fillId="0" borderId="0" xfId="2" applyFont="1" applyBorder="1" applyAlignment="1">
      <alignment vertical="center"/>
    </xf>
    <xf numFmtId="0" fontId="45" fillId="0" borderId="0" xfId="1" applyFont="1" applyBorder="1" applyAlignment="1">
      <alignment horizontal="left" vertical="center"/>
    </xf>
    <xf numFmtId="0" fontId="43" fillId="0" borderId="0" xfId="2" applyFont="1" applyBorder="1" applyAlignment="1">
      <alignment vertical="center"/>
    </xf>
    <xf numFmtId="0" fontId="45" fillId="0" borderId="0" xfId="2" applyFont="1" applyBorder="1" applyAlignment="1">
      <alignment horizontal="left"/>
    </xf>
    <xf numFmtId="0" fontId="52" fillId="0" borderId="0" xfId="2" applyFont="1" applyBorder="1"/>
    <xf numFmtId="0" fontId="52" fillId="0" borderId="0" xfId="2" applyFont="1" applyFill="1" applyBorder="1"/>
    <xf numFmtId="0" fontId="53" fillId="0" borderId="0" xfId="2" applyFont="1" applyFill="1" applyBorder="1" applyAlignment="1">
      <alignment vertical="center" shrinkToFit="1"/>
    </xf>
    <xf numFmtId="49" fontId="52" fillId="0" borderId="0" xfId="1" applyNumberFormat="1" applyFont="1" applyFill="1" applyAlignment="1">
      <alignment horizontal="right" shrinkToFit="1"/>
    </xf>
    <xf numFmtId="0" fontId="46" fillId="0" borderId="0" xfId="1" applyFont="1" applyFill="1" applyAlignment="1">
      <alignment horizontal="right" shrinkToFit="1"/>
    </xf>
    <xf numFmtId="0" fontId="46" fillId="0" borderId="6" xfId="1" applyFont="1" applyFill="1" applyBorder="1" applyAlignment="1" applyProtection="1">
      <alignment horizontal="center" vertical="center" shrinkToFit="1"/>
      <protection locked="0"/>
    </xf>
    <xf numFmtId="20" fontId="46" fillId="0" borderId="0" xfId="1" applyNumberFormat="1" applyFont="1" applyFill="1" applyAlignment="1">
      <alignment shrinkToFit="1"/>
    </xf>
    <xf numFmtId="176" fontId="45" fillId="0" borderId="0" xfId="2" applyNumberFormat="1" applyFont="1" applyFill="1" applyAlignment="1">
      <alignment vertical="center" shrinkToFit="1"/>
    </xf>
    <xf numFmtId="0" fontId="45" fillId="0" borderId="0" xfId="2" applyFont="1" applyFill="1" applyBorder="1" applyAlignment="1">
      <alignment vertical="center" shrinkToFit="1"/>
    </xf>
    <xf numFmtId="0" fontId="54" fillId="0" borderId="0" xfId="1" applyFont="1" applyFill="1" applyAlignment="1">
      <alignment horizontal="justify" vertical="center"/>
    </xf>
    <xf numFmtId="0" fontId="54" fillId="0" borderId="0" xfId="1" applyFont="1" applyFill="1" applyAlignment="1">
      <alignment horizontal="justify"/>
    </xf>
    <xf numFmtId="0" fontId="54" fillId="0" borderId="0" xfId="1" applyFont="1" applyFill="1" applyAlignment="1">
      <alignment horizontal="left"/>
    </xf>
    <xf numFmtId="0" fontId="46" fillId="0" borderId="3" xfId="1" applyFont="1" applyFill="1" applyBorder="1" applyAlignment="1">
      <alignment horizontal="left" shrinkToFit="1"/>
    </xf>
    <xf numFmtId="0" fontId="46" fillId="0" borderId="3" xfId="2" applyFont="1" applyFill="1" applyBorder="1" applyAlignment="1">
      <alignment horizontal="left" shrinkToFit="1"/>
    </xf>
    <xf numFmtId="0" fontId="46" fillId="0" borderId="0" xfId="1" applyFont="1" applyFill="1" applyBorder="1" applyAlignment="1">
      <alignment horizontal="left" shrinkToFit="1"/>
    </xf>
    <xf numFmtId="176" fontId="46" fillId="0" borderId="0" xfId="2" applyNumberFormat="1" applyFont="1" applyFill="1" applyAlignment="1">
      <alignment shrinkToFit="1"/>
    </xf>
    <xf numFmtId="176" fontId="46" fillId="0" borderId="0" xfId="2" applyNumberFormat="1" applyFont="1" applyFill="1" applyBorder="1" applyAlignment="1">
      <alignment shrinkToFit="1"/>
    </xf>
    <xf numFmtId="176" fontId="52" fillId="0" borderId="0" xfId="2" applyNumberFormat="1" applyFont="1" applyFill="1" applyBorder="1" applyAlignment="1">
      <alignment shrinkToFit="1"/>
    </xf>
    <xf numFmtId="0" fontId="52" fillId="0" borderId="0" xfId="2" applyFont="1" applyFill="1" applyBorder="1" applyAlignment="1">
      <alignment vertical="center" shrinkToFit="1"/>
    </xf>
    <xf numFmtId="0" fontId="52" fillId="0" borderId="0" xfId="0" applyFont="1" applyFill="1" applyBorder="1" applyAlignment="1">
      <alignment horizontal="left" vertical="center"/>
    </xf>
    <xf numFmtId="0" fontId="52" fillId="0" borderId="0" xfId="0" applyFont="1" applyFill="1" applyAlignment="1">
      <alignment horizontal="left" vertical="center"/>
    </xf>
    <xf numFmtId="0" fontId="43" fillId="0" borderId="0" xfId="2" applyFont="1" applyFill="1" applyBorder="1"/>
    <xf numFmtId="0" fontId="45" fillId="0" borderId="3" xfId="2" applyFont="1" applyFill="1" applyBorder="1" applyAlignment="1" applyProtection="1">
      <alignment horizontal="right" shrinkToFit="1"/>
      <protection locked="0"/>
    </xf>
    <xf numFmtId="0" fontId="45" fillId="0" borderId="0" xfId="2" applyFont="1" applyFill="1" applyBorder="1" applyAlignment="1">
      <alignment horizontal="right" shrinkToFit="1"/>
    </xf>
    <xf numFmtId="0" fontId="45" fillId="0" borderId="0" xfId="1" applyFont="1" applyFill="1" applyAlignment="1">
      <alignment horizontal="justify" vertical="center"/>
    </xf>
    <xf numFmtId="0" fontId="45" fillId="0" borderId="0" xfId="1" applyFont="1" applyFill="1" applyAlignment="1">
      <alignment horizontal="justify"/>
    </xf>
    <xf numFmtId="0" fontId="45" fillId="0" borderId="0" xfId="1" applyFont="1" applyFill="1" applyAlignment="1">
      <alignment horizontal="left"/>
    </xf>
    <xf numFmtId="0" fontId="45" fillId="0" borderId="0" xfId="2" applyFont="1" applyFill="1" applyAlignment="1">
      <alignment horizontal="left"/>
    </xf>
    <xf numFmtId="0" fontId="43" fillId="0" borderId="0" xfId="2" applyFont="1" applyFill="1" applyAlignment="1">
      <alignment vertical="center"/>
    </xf>
    <xf numFmtId="0" fontId="45" fillId="0" borderId="0" xfId="2" applyFont="1" applyFill="1" applyAlignment="1">
      <alignment horizontal="left" vertical="center"/>
    </xf>
    <xf numFmtId="176" fontId="53" fillId="0" borderId="0" xfId="2" applyNumberFormat="1" applyFont="1" applyFill="1" applyAlignment="1">
      <alignment vertical="center"/>
    </xf>
    <xf numFmtId="0" fontId="53" fillId="0" borderId="0" xfId="2" applyFont="1" applyFill="1" applyAlignment="1">
      <alignment vertical="center"/>
    </xf>
    <xf numFmtId="0" fontId="52" fillId="0" borderId="0" xfId="2" applyFont="1" applyFill="1" applyAlignment="1" applyProtection="1">
      <alignment horizontal="center" vertical="center" shrinkToFit="1"/>
      <protection locked="0"/>
    </xf>
    <xf numFmtId="49" fontId="57" fillId="0" borderId="0" xfId="1" applyNumberFormat="1" applyFont="1" applyFill="1" applyAlignment="1">
      <alignment horizontal="left" vertical="center" shrinkToFit="1"/>
    </xf>
    <xf numFmtId="49" fontId="57" fillId="0" borderId="0" xfId="1" applyNumberFormat="1" applyFont="1" applyFill="1" applyBorder="1" applyAlignment="1">
      <alignment horizontal="left" vertical="center" shrinkToFit="1"/>
    </xf>
    <xf numFmtId="0" fontId="12" fillId="3" borderId="2" xfId="1" applyFont="1" applyFill="1" applyBorder="1">
      <alignment vertical="center"/>
    </xf>
    <xf numFmtId="0" fontId="12" fillId="3" borderId="2" xfId="1" applyFont="1" applyFill="1" applyBorder="1" applyAlignment="1">
      <alignment horizontal="left" vertical="center"/>
    </xf>
    <xf numFmtId="56" fontId="12" fillId="3" borderId="2" xfId="1" applyNumberFormat="1" applyFont="1" applyFill="1" applyBorder="1" applyAlignment="1">
      <alignment horizontal="center" vertical="center"/>
    </xf>
    <xf numFmtId="0" fontId="12" fillId="3" borderId="2" xfId="1" applyFont="1" applyFill="1" applyBorder="1" applyAlignment="1">
      <alignment vertical="center" wrapText="1"/>
    </xf>
    <xf numFmtId="0" fontId="12" fillId="3" borderId="0" xfId="1" applyFont="1" applyFill="1">
      <alignment vertical="center"/>
    </xf>
    <xf numFmtId="49" fontId="12" fillId="0" borderId="2" xfId="0" applyNumberFormat="1" applyFont="1" applyFill="1" applyBorder="1" applyAlignment="1">
      <alignment horizontal="center" vertical="center"/>
    </xf>
    <xf numFmtId="49" fontId="16" fillId="0" borderId="2" xfId="1" applyNumberFormat="1" applyFont="1" applyBorder="1" applyAlignment="1">
      <alignment horizontal="left" vertical="center" shrinkToFit="1"/>
    </xf>
    <xf numFmtId="184" fontId="12" fillId="0" borderId="2" xfId="0" applyNumberFormat="1" applyFont="1" applyFill="1" applyBorder="1" applyAlignment="1">
      <alignment vertical="center" shrinkToFit="1"/>
    </xf>
    <xf numFmtId="0" fontId="12" fillId="0" borderId="2" xfId="3" applyFont="1" applyFill="1" applyBorder="1" applyAlignment="1">
      <alignment vertical="center"/>
    </xf>
    <xf numFmtId="0" fontId="58" fillId="0" borderId="2" xfId="0" applyNumberFormat="1" applyFont="1" applyFill="1" applyBorder="1" applyAlignment="1">
      <alignment vertical="center"/>
    </xf>
    <xf numFmtId="0" fontId="13" fillId="0" borderId="0" xfId="1" applyFont="1" applyAlignment="1">
      <alignment horizontal="center" vertical="center"/>
    </xf>
    <xf numFmtId="0" fontId="12" fillId="2" borderId="5" xfId="4" applyFont="1" applyFill="1" applyBorder="1" applyAlignment="1">
      <alignment horizontal="center" vertical="center" shrinkToFit="1"/>
    </xf>
    <xf numFmtId="0" fontId="12" fillId="2" borderId="2" xfId="4" applyFont="1" applyFill="1" applyBorder="1" applyAlignment="1">
      <alignment horizontal="center" vertical="center" shrinkToFit="1"/>
    </xf>
    <xf numFmtId="49" fontId="12" fillId="2" borderId="2" xfId="4" applyNumberFormat="1" applyFont="1" applyFill="1" applyBorder="1" applyAlignment="1">
      <alignment horizontal="center" vertical="center" shrinkToFit="1"/>
    </xf>
    <xf numFmtId="0" fontId="12" fillId="2" borderId="30" xfId="4" applyFont="1" applyFill="1" applyBorder="1" applyAlignment="1">
      <alignment horizontal="center" vertical="center" shrinkToFit="1"/>
    </xf>
    <xf numFmtId="0" fontId="16" fillId="0" borderId="31" xfId="5" applyFont="1" applyFill="1" applyBorder="1" applyAlignment="1">
      <alignment horizontal="center" vertical="center" shrinkToFit="1"/>
    </xf>
    <xf numFmtId="49" fontId="12" fillId="2" borderId="30" xfId="4" applyNumberFormat="1" applyFont="1" applyFill="1" applyBorder="1" applyAlignment="1">
      <alignment horizontal="center" vertical="center" shrinkToFit="1"/>
    </xf>
    <xf numFmtId="0" fontId="16" fillId="0" borderId="33" xfId="5" applyFont="1" applyFill="1" applyBorder="1" applyAlignment="1">
      <alignment horizontal="center" vertical="center" shrinkToFit="1"/>
    </xf>
    <xf numFmtId="0" fontId="12" fillId="0" borderId="32" xfId="4" applyFont="1" applyBorder="1" applyAlignment="1">
      <alignment horizontal="left" vertical="center" shrinkToFit="1"/>
    </xf>
    <xf numFmtId="0" fontId="12" fillId="0" borderId="0" xfId="4" applyFont="1" applyBorder="1" applyAlignment="1">
      <alignment horizontal="left" vertical="center" shrinkToFit="1"/>
    </xf>
    <xf numFmtId="0" fontId="16" fillId="0" borderId="0" xfId="5" applyFont="1" applyFill="1" applyBorder="1" applyAlignment="1">
      <alignment horizontal="center" vertical="center" shrinkToFit="1"/>
    </xf>
    <xf numFmtId="49" fontId="16" fillId="2" borderId="30" xfId="5" applyNumberFormat="1" applyFont="1" applyFill="1" applyBorder="1" applyAlignment="1">
      <alignment horizontal="center" vertical="center" shrinkToFit="1"/>
    </xf>
    <xf numFmtId="0" fontId="12" fillId="0" borderId="26" xfId="4" applyFont="1" applyBorder="1" applyAlignment="1">
      <alignment horizontal="left" vertical="center" shrinkToFit="1"/>
    </xf>
    <xf numFmtId="0" fontId="12" fillId="0" borderId="27" xfId="4" applyFont="1" applyBorder="1" applyAlignment="1">
      <alignment horizontal="left" vertical="center" shrinkToFit="1"/>
    </xf>
    <xf numFmtId="0" fontId="12" fillId="0" borderId="28" xfId="4" applyFont="1" applyBorder="1" applyAlignment="1">
      <alignment horizontal="left" vertical="center" shrinkToFit="1"/>
    </xf>
    <xf numFmtId="0" fontId="12" fillId="0" borderId="24" xfId="4" applyFont="1" applyBorder="1" applyAlignment="1">
      <alignment horizontal="left" vertical="center" shrinkToFit="1"/>
    </xf>
    <xf numFmtId="0" fontId="12" fillId="0" borderId="25" xfId="4" applyFont="1" applyBorder="1" applyAlignment="1">
      <alignment horizontal="left" vertical="center" shrinkToFit="1"/>
    </xf>
    <xf numFmtId="0" fontId="12" fillId="0" borderId="29" xfId="4" applyFont="1" applyBorder="1" applyAlignment="1">
      <alignment horizontal="left" vertical="center" shrinkToFit="1"/>
    </xf>
    <xf numFmtId="0" fontId="17" fillId="0" borderId="0" xfId="1" applyFont="1" applyAlignment="1">
      <alignment horizontal="left" vertical="center"/>
    </xf>
    <xf numFmtId="0" fontId="13" fillId="0" borderId="0" xfId="1" applyFont="1" applyAlignment="1">
      <alignment vertical="center" wrapText="1"/>
    </xf>
    <xf numFmtId="0" fontId="13" fillId="0" borderId="0" xfId="1" applyFont="1" applyAlignment="1">
      <alignment vertical="top" wrapText="1"/>
    </xf>
    <xf numFmtId="0" fontId="15" fillId="0" borderId="0" xfId="1" applyFont="1" applyAlignment="1">
      <alignment vertical="top" wrapText="1"/>
    </xf>
    <xf numFmtId="0" fontId="27" fillId="0" borderId="0" xfId="1" applyFont="1" applyAlignment="1">
      <alignment horizontal="left" vertical="top" wrapText="1"/>
    </xf>
    <xf numFmtId="0" fontId="13" fillId="4" borderId="0" xfId="4" applyFont="1" applyFill="1" applyBorder="1" applyAlignment="1">
      <alignment horizontal="left" vertical="center"/>
    </xf>
    <xf numFmtId="0" fontId="12" fillId="5" borderId="24" xfId="4" applyFont="1" applyFill="1" applyBorder="1" applyAlignment="1">
      <alignment horizontal="left" vertical="center" shrinkToFit="1"/>
    </xf>
    <xf numFmtId="0" fontId="12" fillId="5" borderId="25" xfId="4" applyFont="1" applyFill="1" applyBorder="1" applyAlignment="1">
      <alignment horizontal="left" vertical="center" shrinkToFit="1"/>
    </xf>
    <xf numFmtId="0" fontId="12" fillId="7" borderId="26" xfId="4" applyFont="1" applyFill="1" applyBorder="1" applyAlignment="1">
      <alignment horizontal="center" vertical="center"/>
    </xf>
    <xf numFmtId="0" fontId="12" fillId="7" borderId="27" xfId="4" applyFont="1" applyFill="1" applyBorder="1" applyAlignment="1">
      <alignment horizontal="center" vertical="center"/>
    </xf>
    <xf numFmtId="0" fontId="12" fillId="7" borderId="28" xfId="4" applyFont="1" applyFill="1" applyBorder="1" applyAlignment="1">
      <alignment horizontal="center" vertical="center"/>
    </xf>
    <xf numFmtId="0" fontId="12" fillId="7" borderId="26" xfId="4" applyFont="1" applyFill="1" applyBorder="1" applyAlignment="1">
      <alignment horizontal="center" vertical="center" shrinkToFit="1"/>
    </xf>
    <xf numFmtId="0" fontId="12" fillId="7" borderId="27" xfId="4" applyFont="1" applyFill="1" applyBorder="1" applyAlignment="1">
      <alignment horizontal="center" vertical="center" shrinkToFit="1"/>
    </xf>
    <xf numFmtId="0" fontId="12" fillId="7" borderId="28" xfId="4" applyFont="1" applyFill="1" applyBorder="1" applyAlignment="1">
      <alignment horizontal="center" vertical="center" shrinkToFit="1"/>
    </xf>
    <xf numFmtId="0" fontId="12" fillId="8" borderId="26" xfId="4" applyFont="1" applyFill="1" applyBorder="1" applyAlignment="1">
      <alignment horizontal="left" vertical="center" shrinkToFit="1"/>
    </xf>
    <xf numFmtId="0" fontId="12" fillId="8" borderId="27" xfId="4" applyFont="1" applyFill="1" applyBorder="1" applyAlignment="1">
      <alignment horizontal="left" vertical="center" shrinkToFit="1"/>
    </xf>
    <xf numFmtId="0" fontId="12" fillId="8" borderId="28" xfId="4" applyFont="1" applyFill="1" applyBorder="1" applyAlignment="1">
      <alignment horizontal="left" vertical="center" shrinkToFit="1"/>
    </xf>
    <xf numFmtId="0" fontId="12" fillId="0" borderId="26" xfId="4" applyFont="1" applyFill="1" applyBorder="1" applyAlignment="1">
      <alignment horizontal="left" vertical="center" shrinkToFit="1"/>
    </xf>
    <xf numFmtId="0" fontId="12" fillId="0" borderId="27" xfId="4" applyFont="1" applyFill="1" applyBorder="1" applyAlignment="1">
      <alignment horizontal="left" vertical="center" shrinkToFit="1"/>
    </xf>
    <xf numFmtId="0" fontId="12" fillId="0" borderId="28" xfId="4" applyFont="1" applyFill="1" applyBorder="1" applyAlignment="1">
      <alignment horizontal="left" vertical="center" shrinkToFit="1"/>
    </xf>
    <xf numFmtId="0" fontId="12" fillId="0" borderId="0" xfId="4" applyFont="1" applyBorder="1" applyAlignment="1">
      <alignment horizontal="left" vertical="center" shrinkToFit="1"/>
    </xf>
    <xf numFmtId="0" fontId="43" fillId="0" borderId="0" xfId="2" applyFont="1" applyAlignment="1">
      <alignment horizontal="right" vertical="center"/>
    </xf>
    <xf numFmtId="176" fontId="52" fillId="0" borderId="0" xfId="2" applyNumberFormat="1" applyFont="1" applyAlignment="1">
      <alignment shrinkToFit="1"/>
    </xf>
    <xf numFmtId="0" fontId="52" fillId="0" borderId="0" xfId="2" applyFont="1" applyAlignment="1" applyProtection="1">
      <alignment horizontal="left" vertical="center" shrinkToFit="1"/>
    </xf>
    <xf numFmtId="0" fontId="46" fillId="0" borderId="0" xfId="1" applyFont="1" applyAlignment="1">
      <alignment horizontal="left" shrinkToFit="1"/>
    </xf>
    <xf numFmtId="181" fontId="52" fillId="0" borderId="3" xfId="2" applyNumberFormat="1" applyFont="1" applyFill="1" applyBorder="1" applyAlignment="1" applyProtection="1">
      <alignment horizontal="right" wrapText="1"/>
    </xf>
    <xf numFmtId="0" fontId="52" fillId="0" borderId="0" xfId="2" applyFont="1" applyAlignment="1">
      <alignment horizontal="center" vertical="center"/>
    </xf>
    <xf numFmtId="0" fontId="46" fillId="0" borderId="0" xfId="1" applyFont="1" applyAlignment="1" applyProtection="1">
      <alignment horizontal="right" vertical="center" shrinkToFit="1"/>
    </xf>
    <xf numFmtId="176" fontId="46" fillId="0" borderId="0" xfId="2" applyNumberFormat="1" applyFont="1" applyAlignment="1">
      <alignment shrinkToFit="1"/>
    </xf>
    <xf numFmtId="0" fontId="46" fillId="0" borderId="3" xfId="2" applyFont="1" applyBorder="1" applyAlignment="1">
      <alignment horizontal="left" shrinkToFit="1"/>
    </xf>
    <xf numFmtId="181" fontId="46" fillId="0" borderId="3" xfId="2" applyNumberFormat="1" applyFont="1" applyFill="1" applyBorder="1" applyAlignment="1" applyProtection="1">
      <alignment horizontal="right" shrinkToFit="1"/>
    </xf>
    <xf numFmtId="0" fontId="46" fillId="0" borderId="0" xfId="1" applyFont="1" applyAlignment="1">
      <alignment horizontal="center" shrinkToFit="1"/>
    </xf>
    <xf numFmtId="0" fontId="46" fillId="0" borderId="0" xfId="1" applyFont="1" applyBorder="1" applyAlignment="1">
      <alignment horizontal="center" shrinkToFit="1"/>
    </xf>
    <xf numFmtId="20" fontId="46" fillId="0" borderId="0" xfId="1" applyNumberFormat="1" applyFont="1" applyAlignment="1">
      <alignment horizontal="left" shrinkToFit="1"/>
    </xf>
    <xf numFmtId="0" fontId="46" fillId="0" borderId="0" xfId="1" applyFont="1" applyFill="1" applyAlignment="1">
      <alignment horizontal="right" vertical="center" shrinkToFit="1"/>
    </xf>
    <xf numFmtId="0" fontId="45" fillId="0" borderId="0" xfId="1" applyFont="1" applyAlignment="1">
      <alignment horizontal="left" vertical="center" wrapText="1" shrinkToFit="1"/>
    </xf>
    <xf numFmtId="186" fontId="52" fillId="0" borderId="0" xfId="1" applyNumberFormat="1" applyFont="1" applyAlignment="1">
      <alignment horizontal="center" vertical="center" shrinkToFit="1"/>
    </xf>
    <xf numFmtId="185" fontId="46" fillId="0" borderId="3" xfId="2" applyNumberFormat="1" applyFont="1" applyFill="1" applyBorder="1" applyAlignment="1" applyProtection="1">
      <alignment horizontal="right" shrinkToFit="1"/>
    </xf>
    <xf numFmtId="49" fontId="52" fillId="0" borderId="0" xfId="1" applyNumberFormat="1" applyFont="1" applyAlignment="1">
      <alignment horizontal="right" vertical="center" shrinkToFit="1"/>
    </xf>
    <xf numFmtId="0" fontId="46" fillId="0" borderId="0" xfId="1" applyFont="1" applyAlignment="1">
      <alignment horizontal="left"/>
    </xf>
    <xf numFmtId="0" fontId="52" fillId="0" borderId="0" xfId="1" applyNumberFormat="1" applyFont="1" applyAlignment="1">
      <alignment horizontal="left" vertical="center" shrinkToFit="1"/>
    </xf>
    <xf numFmtId="181" fontId="46" fillId="0" borderId="3" xfId="2" applyNumberFormat="1" applyFont="1" applyBorder="1" applyAlignment="1">
      <alignment horizontal="right" shrinkToFit="1"/>
    </xf>
    <xf numFmtId="181" fontId="52" fillId="0" borderId="3" xfId="2" applyNumberFormat="1" applyFont="1" applyFill="1" applyBorder="1" applyAlignment="1">
      <alignment horizontal="right" shrinkToFit="1"/>
    </xf>
    <xf numFmtId="181" fontId="52" fillId="0" borderId="3" xfId="2" applyNumberFormat="1" applyFont="1" applyFill="1" applyBorder="1" applyAlignment="1" applyProtection="1">
      <alignment horizontal="right" shrinkToFit="1"/>
    </xf>
    <xf numFmtId="0" fontId="46" fillId="0" borderId="0" xfId="1" applyFont="1" applyAlignment="1" applyProtection="1">
      <alignment horizontal="left" shrinkToFit="1"/>
    </xf>
    <xf numFmtId="181" fontId="46" fillId="0" borderId="0" xfId="1" applyNumberFormat="1" applyFont="1" applyFill="1" applyBorder="1" applyAlignment="1" applyProtection="1">
      <alignment horizontal="right" shrinkToFit="1"/>
      <protection locked="0"/>
    </xf>
    <xf numFmtId="181" fontId="46" fillId="0" borderId="3" xfId="2" applyNumberFormat="1" applyFont="1" applyBorder="1" applyAlignment="1" applyProtection="1">
      <alignment horizontal="right" shrinkToFit="1"/>
    </xf>
    <xf numFmtId="0" fontId="45" fillId="0" borderId="0" xfId="2" applyFont="1" applyAlignment="1">
      <alignment horizontal="left" shrinkToFit="1"/>
    </xf>
    <xf numFmtId="0" fontId="45" fillId="0" borderId="0" xfId="2" applyFont="1" applyFill="1" applyAlignment="1">
      <alignment horizontal="center" vertical="center"/>
    </xf>
    <xf numFmtId="0" fontId="46" fillId="0" borderId="0" xfId="1" applyFont="1" applyAlignment="1">
      <alignment horizontal="justify" vertical="center"/>
    </xf>
    <xf numFmtId="0" fontId="49" fillId="0" borderId="0" xfId="1" applyFont="1" applyAlignment="1">
      <alignment horizontal="left" vertical="center"/>
    </xf>
    <xf numFmtId="0" fontId="46" fillId="0" borderId="0" xfId="1" applyFont="1" applyAlignment="1">
      <alignment horizontal="left" vertical="center"/>
    </xf>
    <xf numFmtId="0" fontId="46" fillId="0" borderId="0" xfId="1" applyFont="1" applyAlignment="1">
      <alignment horizontal="justify"/>
    </xf>
    <xf numFmtId="0" fontId="46" fillId="0" borderId="0" xfId="2" applyFont="1" applyFill="1" applyAlignment="1" applyProtection="1">
      <alignment horizontal="center" vertical="center" shrinkToFit="1"/>
    </xf>
    <xf numFmtId="0" fontId="46" fillId="0" borderId="0" xfId="1" applyFont="1" applyAlignment="1">
      <alignment horizontal="left" vertical="center" shrinkToFit="1"/>
    </xf>
    <xf numFmtId="0" fontId="46" fillId="6" borderId="0" xfId="1" applyFont="1" applyFill="1" applyAlignment="1" applyProtection="1">
      <alignment horizontal="center" vertical="center"/>
      <protection locked="0"/>
    </xf>
    <xf numFmtId="0" fontId="45" fillId="0" borderId="0" xfId="1" applyFont="1" applyAlignment="1">
      <alignment horizontal="left" vertical="top" shrinkToFit="1"/>
    </xf>
    <xf numFmtId="0" fontId="46" fillId="0" borderId="0" xfId="2" applyNumberFormat="1" applyFont="1" applyFill="1" applyAlignment="1" applyProtection="1">
      <alignment horizontal="center" vertical="center" shrinkToFit="1"/>
    </xf>
    <xf numFmtId="0" fontId="46" fillId="0" borderId="0" xfId="1" applyFont="1" applyFill="1" applyAlignment="1" applyProtection="1">
      <alignment horizontal="left" vertical="center" shrinkToFit="1"/>
      <protection locked="0"/>
    </xf>
    <xf numFmtId="181" fontId="46" fillId="8" borderId="3" xfId="2" applyNumberFormat="1" applyFont="1" applyFill="1" applyBorder="1" applyAlignment="1" applyProtection="1">
      <alignment horizontal="right" shrinkToFit="1"/>
    </xf>
    <xf numFmtId="0" fontId="53" fillId="0" borderId="10" xfId="2" applyFont="1" applyBorder="1" applyAlignment="1" applyProtection="1">
      <alignment horizontal="left" shrinkToFit="1"/>
    </xf>
    <xf numFmtId="0" fontId="53" fillId="0" borderId="14" xfId="2" applyFont="1" applyBorder="1" applyAlignment="1" applyProtection="1">
      <alignment horizontal="center" vertical="center" shrinkToFit="1"/>
    </xf>
    <xf numFmtId="0" fontId="53" fillId="0" borderId="15" xfId="2" applyFont="1" applyBorder="1" applyAlignment="1" applyProtection="1">
      <alignment horizontal="center" vertical="center" shrinkToFit="1"/>
    </xf>
    <xf numFmtId="0" fontId="53" fillId="0" borderId="16" xfId="2" applyFont="1" applyBorder="1" applyAlignment="1" applyProtection="1">
      <alignment horizontal="center" vertical="center" shrinkToFit="1"/>
    </xf>
    <xf numFmtId="0" fontId="53" fillId="0" borderId="13" xfId="2" applyFont="1" applyBorder="1" applyAlignment="1" applyProtection="1">
      <alignment horizontal="left" vertical="center" shrinkToFit="1"/>
    </xf>
    <xf numFmtId="0" fontId="53" fillId="0" borderId="0" xfId="2" applyFont="1" applyBorder="1" applyAlignment="1" applyProtection="1">
      <alignment horizontal="left" vertical="center" shrinkToFit="1"/>
    </xf>
    <xf numFmtId="0" fontId="53" fillId="0" borderId="17" xfId="2" applyFont="1" applyBorder="1" applyAlignment="1" applyProtection="1">
      <alignment horizontal="left" vertical="center" shrinkToFit="1"/>
    </xf>
    <xf numFmtId="0" fontId="53" fillId="0" borderId="18" xfId="2" applyFont="1" applyBorder="1" applyAlignment="1" applyProtection="1">
      <alignment horizontal="left" vertical="center" shrinkToFit="1"/>
    </xf>
    <xf numFmtId="0" fontId="53" fillId="0" borderId="7" xfId="2" applyFont="1" applyBorder="1" applyAlignment="1" applyProtection="1">
      <alignment horizontal="left" vertical="center" shrinkToFit="1"/>
    </xf>
    <xf numFmtId="0" fontId="53" fillId="0" borderId="13" xfId="2" applyFont="1" applyBorder="1" applyAlignment="1" applyProtection="1">
      <alignment horizontal="left" vertical="top" wrapText="1" shrinkToFit="1"/>
    </xf>
    <xf numFmtId="0" fontId="53" fillId="0" borderId="0" xfId="2" applyFont="1" applyBorder="1" applyAlignment="1" applyProtection="1">
      <alignment horizontal="left" vertical="top" wrapText="1" shrinkToFit="1"/>
    </xf>
    <xf numFmtId="0" fontId="53" fillId="0" borderId="22" xfId="2" applyFont="1" applyBorder="1" applyAlignment="1" applyProtection="1">
      <alignment horizontal="left" vertical="top" wrapText="1" shrinkToFit="1"/>
    </xf>
    <xf numFmtId="0" fontId="53" fillId="0" borderId="10" xfId="2" applyFont="1" applyBorder="1" applyAlignment="1" applyProtection="1">
      <alignment horizontal="left" vertical="top" wrapText="1" shrinkToFit="1"/>
    </xf>
    <xf numFmtId="0" fontId="53" fillId="0" borderId="20" xfId="2" applyFont="1" applyBorder="1" applyAlignment="1" applyProtection="1">
      <alignment horizontal="left" vertical="center" wrapText="1" shrinkToFit="1"/>
    </xf>
    <xf numFmtId="0" fontId="53" fillId="0" borderId="21" xfId="2" applyFont="1" applyBorder="1" applyAlignment="1" applyProtection="1">
      <alignment horizontal="left" vertical="center" shrinkToFit="1"/>
    </xf>
    <xf numFmtId="0" fontId="53" fillId="0" borderId="8" xfId="2" applyFont="1" applyBorder="1" applyAlignment="1" applyProtection="1">
      <alignment horizontal="left" vertical="center" shrinkToFit="1"/>
    </xf>
    <xf numFmtId="0" fontId="53" fillId="0" borderId="20" xfId="2" applyFont="1" applyBorder="1" applyAlignment="1" applyProtection="1">
      <alignment horizontal="right" vertical="center" wrapText="1" shrinkToFit="1"/>
    </xf>
    <xf numFmtId="0" fontId="53" fillId="0" borderId="21" xfId="2" applyFont="1" applyBorder="1" applyAlignment="1" applyProtection="1">
      <alignment horizontal="right" vertical="center" shrinkToFit="1"/>
    </xf>
    <xf numFmtId="0" fontId="53" fillId="0" borderId="8" xfId="2" applyFont="1" applyBorder="1" applyAlignment="1" applyProtection="1">
      <alignment horizontal="right" vertical="center" shrinkToFit="1"/>
    </xf>
    <xf numFmtId="0" fontId="53" fillId="0" borderId="21" xfId="2" applyFont="1" applyBorder="1" applyAlignment="1" applyProtection="1">
      <alignment horizontal="left" vertical="center" wrapText="1" shrinkToFit="1"/>
    </xf>
    <xf numFmtId="0" fontId="53" fillId="0" borderId="19" xfId="2" applyFont="1" applyBorder="1" applyAlignment="1" applyProtection="1">
      <alignment horizontal="left" vertical="top" wrapText="1" shrinkToFit="1"/>
    </xf>
    <xf numFmtId="0" fontId="53" fillId="0" borderId="11" xfId="2" applyFont="1" applyBorder="1" applyAlignment="1" applyProtection="1">
      <alignment horizontal="left" vertical="top" wrapText="1" shrinkToFit="1"/>
    </xf>
    <xf numFmtId="0" fontId="53" fillId="0" borderId="20" xfId="2" applyFont="1" applyBorder="1" applyAlignment="1" applyProtection="1">
      <alignment horizontal="right" vertical="center" shrinkToFit="1"/>
    </xf>
    <xf numFmtId="0" fontId="53" fillId="0" borderId="21" xfId="2" applyFont="1" applyBorder="1" applyAlignment="1" applyProtection="1">
      <alignment vertical="top" wrapText="1" shrinkToFit="1"/>
    </xf>
    <xf numFmtId="0" fontId="53" fillId="0" borderId="8" xfId="2" applyFont="1" applyBorder="1" applyAlignment="1" applyProtection="1">
      <alignment vertical="top" shrinkToFit="1"/>
    </xf>
    <xf numFmtId="0" fontId="52" fillId="0" borderId="0" xfId="0" applyFont="1" applyAlignment="1">
      <alignment horizontal="left"/>
    </xf>
    <xf numFmtId="0" fontId="56" fillId="0" borderId="0" xfId="0" applyFont="1" applyAlignment="1">
      <alignment horizontal="center" vertical="center"/>
    </xf>
    <xf numFmtId="0" fontId="52" fillId="0" borderId="23" xfId="0" applyFont="1" applyFill="1" applyBorder="1" applyAlignment="1">
      <alignment horizontal="center" vertical="center"/>
    </xf>
    <xf numFmtId="0" fontId="46" fillId="0" borderId="23" xfId="1" applyFont="1" applyFill="1" applyBorder="1" applyAlignment="1">
      <alignment horizontal="center" vertical="center" shrinkToFit="1"/>
    </xf>
    <xf numFmtId="0" fontId="52" fillId="0" borderId="0" xfId="0" applyFont="1" applyAlignment="1">
      <alignment horizontal="left" vertical="center"/>
    </xf>
    <xf numFmtId="0" fontId="52" fillId="0" borderId="6" xfId="2" applyFont="1" applyBorder="1" applyAlignment="1">
      <alignment horizontal="center" vertical="center"/>
    </xf>
    <xf numFmtId="0" fontId="52" fillId="0" borderId="17" xfId="2" applyFont="1" applyBorder="1" applyAlignment="1">
      <alignment horizontal="center" vertical="center"/>
    </xf>
    <xf numFmtId="0" fontId="52" fillId="6" borderId="35" xfId="2" applyFont="1" applyFill="1" applyBorder="1" applyAlignment="1" applyProtection="1">
      <alignment horizontal="center" vertical="center"/>
      <protection locked="0"/>
    </xf>
    <xf numFmtId="0" fontId="52" fillId="6" borderId="6" xfId="2" applyFont="1" applyFill="1" applyBorder="1" applyAlignment="1" applyProtection="1">
      <alignment horizontal="center" vertical="center"/>
      <protection locked="0"/>
    </xf>
    <xf numFmtId="0" fontId="52" fillId="0" borderId="14" xfId="2" applyFont="1" applyBorder="1" applyAlignment="1">
      <alignment horizontal="center" vertical="center"/>
    </xf>
    <xf numFmtId="0" fontId="52" fillId="6" borderId="7" xfId="2" applyFont="1" applyFill="1" applyBorder="1" applyAlignment="1" applyProtection="1">
      <alignment horizontal="center" vertical="center"/>
      <protection locked="0"/>
    </xf>
    <xf numFmtId="0" fontId="52" fillId="0" borderId="23" xfId="0" applyFont="1" applyFill="1" applyBorder="1" applyAlignment="1" applyProtection="1">
      <alignment horizontal="center" vertical="center"/>
      <protection locked="0"/>
    </xf>
    <xf numFmtId="58" fontId="52" fillId="0" borderId="23" xfId="0" applyNumberFormat="1" applyFont="1" applyFill="1" applyBorder="1" applyAlignment="1" applyProtection="1">
      <alignment horizontal="center" vertical="center"/>
      <protection locked="0"/>
    </xf>
    <xf numFmtId="0" fontId="46" fillId="0" borderId="23" xfId="1" applyFont="1" applyFill="1" applyBorder="1" applyAlignment="1" applyProtection="1">
      <alignment horizontal="center" shrinkToFit="1"/>
      <protection locked="0"/>
    </xf>
    <xf numFmtId="0" fontId="46" fillId="8" borderId="0" xfId="1" applyFont="1" applyFill="1" applyAlignment="1" applyProtection="1">
      <alignment horizontal="left" vertical="center"/>
      <protection locked="0"/>
    </xf>
    <xf numFmtId="0" fontId="46" fillId="0" borderId="0" xfId="1" applyFont="1" applyFill="1" applyAlignment="1" applyProtection="1">
      <alignment horizontal="left" vertical="center" shrinkToFit="1"/>
    </xf>
    <xf numFmtId="181" fontId="52" fillId="0" borderId="3" xfId="2" applyNumberFormat="1" applyFont="1" applyFill="1" applyBorder="1" applyAlignment="1" applyProtection="1">
      <alignment horizontal="center" wrapText="1"/>
    </xf>
    <xf numFmtId="0" fontId="46" fillId="0" borderId="0" xfId="1" applyFont="1" applyFill="1" applyAlignment="1">
      <alignment horizontal="center" shrinkToFit="1"/>
    </xf>
    <xf numFmtId="0" fontId="45" fillId="0" borderId="0" xfId="1" applyFont="1" applyFill="1" applyAlignment="1">
      <alignment horizontal="left" vertical="center" wrapText="1" shrinkToFit="1"/>
    </xf>
    <xf numFmtId="0" fontId="46" fillId="0" borderId="0" xfId="1" applyFont="1" applyFill="1" applyAlignment="1">
      <alignment horizontal="left" shrinkToFit="1"/>
    </xf>
    <xf numFmtId="0" fontId="23" fillId="0" borderId="10" xfId="2" applyFont="1" applyBorder="1" applyAlignment="1" applyProtection="1">
      <alignment horizontal="left" shrinkToFit="1"/>
    </xf>
    <xf numFmtId="20" fontId="46" fillId="0" borderId="0" xfId="1" applyNumberFormat="1" applyFont="1" applyFill="1" applyAlignment="1">
      <alignment horizontal="left" shrinkToFit="1"/>
    </xf>
    <xf numFmtId="0" fontId="23" fillId="0" borderId="14" xfId="2" applyFont="1" applyBorder="1" applyAlignment="1" applyProtection="1">
      <alignment horizontal="center" vertical="center" shrinkToFit="1"/>
    </xf>
    <xf numFmtId="0" fontId="23" fillId="0" borderId="15" xfId="2" applyFont="1" applyBorder="1" applyAlignment="1" applyProtection="1">
      <alignment horizontal="center" vertical="center" shrinkToFit="1"/>
    </xf>
    <xf numFmtId="0" fontId="23" fillId="0" borderId="16" xfId="2" applyFont="1" applyBorder="1" applyAlignment="1" applyProtection="1">
      <alignment horizontal="center" vertical="center" shrinkToFit="1"/>
    </xf>
    <xf numFmtId="0" fontId="23" fillId="0" borderId="13" xfId="2" applyFont="1" applyBorder="1" applyAlignment="1" applyProtection="1">
      <alignment horizontal="left" vertical="center" shrinkToFit="1"/>
    </xf>
    <xf numFmtId="0" fontId="23" fillId="0" borderId="0" xfId="2" applyFont="1" applyBorder="1" applyAlignment="1" applyProtection="1">
      <alignment horizontal="left" vertical="center" shrinkToFit="1"/>
    </xf>
    <xf numFmtId="0" fontId="46" fillId="0" borderId="0" xfId="1" applyFont="1" applyFill="1" applyBorder="1" applyAlignment="1">
      <alignment horizontal="center" shrinkToFit="1"/>
    </xf>
    <xf numFmtId="181" fontId="46" fillId="0" borderId="3" xfId="2" applyNumberFormat="1" applyFont="1" applyFill="1" applyBorder="1" applyAlignment="1" applyProtection="1">
      <alignment horizontal="right" shrinkToFit="1"/>
      <protection locked="0"/>
    </xf>
    <xf numFmtId="0" fontId="46" fillId="0" borderId="3" xfId="2" applyFont="1" applyFill="1" applyBorder="1" applyAlignment="1">
      <alignment horizontal="left" shrinkToFit="1"/>
    </xf>
    <xf numFmtId="176" fontId="46" fillId="0" borderId="0" xfId="2" applyNumberFormat="1" applyFont="1" applyFill="1" applyAlignment="1">
      <alignment shrinkToFit="1"/>
    </xf>
    <xf numFmtId="0" fontId="23" fillId="0" borderId="17" xfId="2" applyFont="1" applyBorder="1" applyAlignment="1" applyProtection="1">
      <alignment horizontal="left" vertical="center" shrinkToFit="1"/>
    </xf>
    <xf numFmtId="0" fontId="23" fillId="0" borderId="18" xfId="2" applyFont="1" applyBorder="1" applyAlignment="1" applyProtection="1">
      <alignment horizontal="left" vertical="center" shrinkToFit="1"/>
    </xf>
    <xf numFmtId="0" fontId="23" fillId="0" borderId="7" xfId="2" applyFont="1" applyBorder="1" applyAlignment="1" applyProtection="1">
      <alignment horizontal="left" vertical="center" shrinkToFit="1"/>
    </xf>
    <xf numFmtId="0" fontId="23" fillId="0" borderId="19" xfId="2" applyFont="1" applyBorder="1" applyAlignment="1" applyProtection="1">
      <alignment horizontal="left" vertical="top" wrapText="1" shrinkToFit="1"/>
    </xf>
    <xf numFmtId="0" fontId="23" fillId="0" borderId="11" xfId="2" applyFont="1" applyBorder="1" applyAlignment="1" applyProtection="1">
      <alignment horizontal="left" vertical="top" wrapText="1" shrinkToFit="1"/>
    </xf>
    <xf numFmtId="0" fontId="23" fillId="0" borderId="13" xfId="2" applyFont="1" applyBorder="1" applyAlignment="1" applyProtection="1">
      <alignment horizontal="left" vertical="top" wrapText="1" shrinkToFit="1"/>
    </xf>
    <xf numFmtId="0" fontId="23" fillId="0" borderId="0" xfId="2" applyFont="1" applyBorder="1" applyAlignment="1" applyProtection="1">
      <alignment horizontal="left" vertical="top" wrapText="1" shrinkToFit="1"/>
    </xf>
    <xf numFmtId="0" fontId="23" fillId="0" borderId="22" xfId="2" applyFont="1" applyBorder="1" applyAlignment="1" applyProtection="1">
      <alignment horizontal="left" vertical="top" wrapText="1" shrinkToFit="1"/>
    </xf>
    <xf numFmtId="0" fontId="23" fillId="0" borderId="10" xfId="2" applyFont="1" applyBorder="1" applyAlignment="1" applyProtection="1">
      <alignment horizontal="left" vertical="top" wrapText="1" shrinkToFit="1"/>
    </xf>
    <xf numFmtId="0" fontId="23" fillId="0" borderId="20" xfId="2" applyFont="1" applyBorder="1" applyAlignment="1" applyProtection="1">
      <alignment horizontal="left" vertical="center" wrapText="1" shrinkToFit="1"/>
    </xf>
    <xf numFmtId="0" fontId="23" fillId="0" borderId="21" xfId="2" applyFont="1" applyBorder="1" applyAlignment="1" applyProtection="1">
      <alignment horizontal="left" vertical="center" shrinkToFit="1"/>
    </xf>
    <xf numFmtId="0" fontId="23" fillId="0" borderId="8" xfId="2" applyFont="1" applyBorder="1" applyAlignment="1" applyProtection="1">
      <alignment horizontal="left" vertical="center" shrinkToFit="1"/>
    </xf>
    <xf numFmtId="0" fontId="23" fillId="0" borderId="20" xfId="2" applyFont="1" applyBorder="1" applyAlignment="1" applyProtection="1">
      <alignment horizontal="right" vertical="center" shrinkToFit="1"/>
    </xf>
    <xf numFmtId="0" fontId="23" fillId="0" borderId="21" xfId="2" applyFont="1" applyBorder="1" applyAlignment="1" applyProtection="1">
      <alignment horizontal="right" vertical="center" shrinkToFit="1"/>
    </xf>
    <xf numFmtId="0" fontId="23" fillId="0" borderId="8" xfId="2" applyFont="1" applyBorder="1" applyAlignment="1" applyProtection="1">
      <alignment horizontal="right" vertical="center" shrinkToFit="1"/>
    </xf>
    <xf numFmtId="0" fontId="23" fillId="0" borderId="21" xfId="2" applyFont="1" applyBorder="1" applyAlignment="1" applyProtection="1">
      <alignment vertical="top" wrapText="1" shrinkToFit="1"/>
    </xf>
    <xf numFmtId="0" fontId="23" fillId="0" borderId="8" xfId="2" applyFont="1" applyBorder="1" applyAlignment="1" applyProtection="1">
      <alignment vertical="top" shrinkToFit="1"/>
    </xf>
    <xf numFmtId="0" fontId="23" fillId="0" borderId="20" xfId="2" applyFont="1" applyBorder="1" applyAlignment="1" applyProtection="1">
      <alignment horizontal="right" vertical="center" wrapText="1" shrinkToFit="1"/>
    </xf>
    <xf numFmtId="0" fontId="52" fillId="0" borderId="0" xfId="0" applyFont="1" applyFill="1" applyAlignment="1">
      <alignment horizontal="left"/>
    </xf>
    <xf numFmtId="0" fontId="23" fillId="0" borderId="21" xfId="2" applyFont="1" applyBorder="1" applyAlignment="1" applyProtection="1">
      <alignment horizontal="left" vertical="center" wrapText="1" shrinkToFit="1"/>
    </xf>
    <xf numFmtId="0" fontId="52" fillId="0" borderId="0" xfId="0" applyFont="1" applyFill="1" applyAlignment="1">
      <alignment horizontal="left" vertical="center"/>
    </xf>
    <xf numFmtId="0" fontId="56" fillId="0" borderId="0" xfId="0" applyFont="1" applyFill="1" applyAlignment="1">
      <alignment horizontal="center" vertical="center"/>
    </xf>
    <xf numFmtId="0" fontId="23" fillId="0" borderId="20" xfId="2" applyFont="1" applyBorder="1" applyAlignment="1" applyProtection="1">
      <alignment horizontal="left" vertical="top" wrapText="1" shrinkToFit="1"/>
    </xf>
    <xf numFmtId="0" fontId="23" fillId="0" borderId="21" xfId="2" applyFont="1" applyBorder="1" applyAlignment="1" applyProtection="1">
      <alignment horizontal="left" vertical="top" shrinkToFit="1"/>
    </xf>
    <xf numFmtId="0" fontId="23" fillId="0" borderId="8" xfId="2" applyFont="1" applyBorder="1" applyAlignment="1" applyProtection="1">
      <alignment horizontal="left" vertical="top" shrinkToFit="1"/>
    </xf>
    <xf numFmtId="0" fontId="46" fillId="0" borderId="23" xfId="1" applyFont="1" applyFill="1" applyBorder="1" applyAlignment="1">
      <alignment horizontal="center" shrinkToFit="1"/>
    </xf>
    <xf numFmtId="57" fontId="52" fillId="0" borderId="23" xfId="0" applyNumberFormat="1" applyFont="1" applyFill="1" applyBorder="1" applyAlignment="1">
      <alignment horizontal="center" vertical="center"/>
    </xf>
    <xf numFmtId="0" fontId="21" fillId="0" borderId="0" xfId="2" applyFont="1" applyBorder="1" applyAlignment="1">
      <alignment shrinkToFit="1"/>
    </xf>
    <xf numFmtId="0" fontId="23" fillId="0" borderId="0" xfId="0" applyFont="1" applyBorder="1" applyAlignment="1">
      <alignment horizontal="left" vertical="center" shrinkToFit="1"/>
    </xf>
    <xf numFmtId="0" fontId="23" fillId="0" borderId="11" xfId="0" applyFont="1" applyBorder="1" applyAlignment="1">
      <alignment horizontal="justify" vertical="center" shrinkToFit="1"/>
    </xf>
    <xf numFmtId="0" fontId="45" fillId="0" borderId="0" xfId="2" applyFont="1" applyFill="1" applyAlignment="1">
      <alignment horizontal="left" shrinkToFit="1"/>
    </xf>
    <xf numFmtId="176" fontId="52" fillId="0" borderId="0" xfId="2" applyNumberFormat="1" applyFont="1" applyFill="1" applyAlignment="1">
      <alignment shrinkToFit="1"/>
    </xf>
    <xf numFmtId="181" fontId="52" fillId="0" borderId="3" xfId="2" applyNumberFormat="1" applyFont="1" applyFill="1" applyBorder="1" applyAlignment="1" applyProtection="1">
      <alignment horizontal="right" shrinkToFit="1"/>
      <protection locked="0"/>
    </xf>
    <xf numFmtId="0" fontId="23" fillId="0" borderId="11" xfId="0" applyFont="1" applyBorder="1" applyAlignment="1">
      <alignment horizontal="justify" vertical="center" wrapText="1" shrinkToFit="1"/>
    </xf>
    <xf numFmtId="0" fontId="23" fillId="0" borderId="0" xfId="0" applyFont="1" applyBorder="1" applyAlignment="1">
      <alignment horizontal="justify" vertical="center" shrinkToFit="1"/>
    </xf>
    <xf numFmtId="0" fontId="23" fillId="0" borderId="10" xfId="0" applyFont="1" applyBorder="1" applyAlignment="1">
      <alignment horizontal="justify" vertical="center" shrinkToFit="1"/>
    </xf>
    <xf numFmtId="0" fontId="23" fillId="0" borderId="0" xfId="0" applyFont="1" applyBorder="1" applyAlignment="1">
      <alignment horizontal="justify" vertical="top" wrapText="1" shrinkToFit="1"/>
    </xf>
    <xf numFmtId="0" fontId="46" fillId="0" borderId="0" xfId="1" applyFont="1" applyFill="1" applyAlignment="1">
      <alignment horizontal="left"/>
    </xf>
    <xf numFmtId="49" fontId="52" fillId="0" borderId="0" xfId="1" applyNumberFormat="1" applyFont="1" applyFill="1" applyAlignment="1">
      <alignment horizontal="right" vertical="center" shrinkToFit="1"/>
    </xf>
    <xf numFmtId="0" fontId="52" fillId="0" borderId="0" xfId="1" applyNumberFormat="1" applyFont="1" applyFill="1" applyAlignment="1">
      <alignment horizontal="center" vertical="center" shrinkToFit="1"/>
    </xf>
    <xf numFmtId="0" fontId="52" fillId="0" borderId="0" xfId="1" applyNumberFormat="1" applyFont="1" applyFill="1" applyAlignment="1">
      <alignment horizontal="left" vertical="center" shrinkToFit="1"/>
    </xf>
    <xf numFmtId="0" fontId="52" fillId="6" borderId="35" xfId="2" applyFont="1" applyFill="1" applyBorder="1" applyAlignment="1">
      <alignment horizontal="center" vertical="center"/>
    </xf>
    <xf numFmtId="0" fontId="52" fillId="6" borderId="6" xfId="2" applyFont="1" applyFill="1" applyBorder="1" applyAlignment="1">
      <alignment horizontal="center" vertical="center"/>
    </xf>
    <xf numFmtId="0" fontId="52" fillId="6" borderId="7" xfId="2" applyFont="1" applyFill="1" applyBorder="1" applyAlignment="1">
      <alignment horizontal="center" vertical="center"/>
    </xf>
    <xf numFmtId="0" fontId="22" fillId="0" borderId="0" xfId="2" applyFont="1" applyFill="1" applyBorder="1" applyAlignment="1">
      <alignment horizontal="center" vertical="center" shrinkToFit="1"/>
    </xf>
  </cellXfs>
  <cellStyles count="7">
    <cellStyle name="標準" xfId="0" builtinId="0"/>
    <cellStyle name="標準 2" xfId="1"/>
    <cellStyle name="標準 2 2" xfId="4"/>
    <cellStyle name="標準 2 2 3" xfId="6"/>
    <cellStyle name="標準 6" xfId="5"/>
    <cellStyle name="標準_Sheet1 2" xfId="3"/>
    <cellStyle name="標準_休日保育  様式2・4（予算決算報告）" xfId="2"/>
  </cellStyles>
  <dxfs count="26">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0"/>
        </patternFill>
      </fill>
    </dxf>
    <dxf>
      <font>
        <color theme="0"/>
      </font>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ont>
        <color theme="0"/>
      </font>
    </dxf>
  </dxfs>
  <tableStyles count="0" defaultTableStyle="TableStyleMedium2" defaultPivotStyle="PivotStyleMedium9"/>
  <colors>
    <mruColors>
      <color rgb="FFFFCC99"/>
      <color rgb="FFFFFFCC"/>
      <color rgb="FFFFCCCC"/>
      <color rgb="FFFF0137"/>
      <color rgb="FF00FFFF"/>
      <color rgb="FF0000FF"/>
      <color rgb="FFFF75AD"/>
      <color rgb="FFFF0066"/>
      <color rgb="FFFF99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156884</xdr:colOff>
      <xdr:row>22</xdr:row>
      <xdr:rowOff>123265</xdr:rowOff>
    </xdr:from>
    <xdr:to>
      <xdr:col>8</xdr:col>
      <xdr:colOff>369796</xdr:colOff>
      <xdr:row>29</xdr:row>
      <xdr:rowOff>1</xdr:rowOff>
    </xdr:to>
    <xdr:sp macro="" textlink="">
      <xdr:nvSpPr>
        <xdr:cNvPr id="2" name="左中かっこ 1"/>
        <xdr:cNvSpPr/>
      </xdr:nvSpPr>
      <xdr:spPr>
        <a:xfrm>
          <a:off x="2790266" y="7597589"/>
          <a:ext cx="212912" cy="1266265"/>
        </a:xfrm>
        <a:prstGeom prst="lef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156884</xdr:colOff>
      <xdr:row>22</xdr:row>
      <xdr:rowOff>123265</xdr:rowOff>
    </xdr:from>
    <xdr:to>
      <xdr:col>8</xdr:col>
      <xdr:colOff>369796</xdr:colOff>
      <xdr:row>29</xdr:row>
      <xdr:rowOff>1</xdr:rowOff>
    </xdr:to>
    <xdr:sp macro="" textlink="">
      <xdr:nvSpPr>
        <xdr:cNvPr id="2" name="左中かっこ 1"/>
        <xdr:cNvSpPr/>
      </xdr:nvSpPr>
      <xdr:spPr>
        <a:xfrm>
          <a:off x="3119159" y="6552640"/>
          <a:ext cx="212912" cy="1772211"/>
        </a:xfrm>
        <a:prstGeom prst="lef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380999</xdr:colOff>
      <xdr:row>0</xdr:row>
      <xdr:rowOff>214313</xdr:rowOff>
    </xdr:from>
    <xdr:to>
      <xdr:col>18</xdr:col>
      <xdr:colOff>399516</xdr:colOff>
      <xdr:row>2</xdr:row>
      <xdr:rowOff>221443</xdr:rowOff>
    </xdr:to>
    <xdr:sp macro="" textlink="">
      <xdr:nvSpPr>
        <xdr:cNvPr id="3" name="AutoShape 9"/>
        <xdr:cNvSpPr>
          <a:spLocks noChangeArrowheads="1"/>
        </xdr:cNvSpPr>
      </xdr:nvSpPr>
      <xdr:spPr bwMode="auto">
        <a:xfrm>
          <a:off x="6786562" y="214313"/>
          <a:ext cx="2614079" cy="578630"/>
        </a:xfrm>
        <a:prstGeom prst="wedgeRoundRectCallout">
          <a:avLst>
            <a:gd name="adj1" fmla="val -75449"/>
            <a:gd name="adj2" fmla="val 47917"/>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HGSｺﾞｼｯｸM" panose="020B0600000000000000" pitchFamily="50" charset="-128"/>
              <a:ea typeface="HGSｺﾞｼｯｸM" panose="020B0600000000000000" pitchFamily="50" charset="-128"/>
            </a:rPr>
            <a:t>余白に捨印を押印願います。</a:t>
          </a:r>
          <a:endParaRPr lang="ja-JP" altLang="en-US" sz="1000" b="0" i="0" u="none" strike="noStrike" baseline="0">
            <a:solidFill>
              <a:srgbClr val="000000"/>
            </a:solidFill>
            <a:latin typeface="HGSｺﾞｼｯｸM" panose="020B0600000000000000" pitchFamily="50" charset="-128"/>
            <a:ea typeface="HGSｺﾞｼｯｸM" panose="020B0600000000000000" pitchFamily="50" charset="-128"/>
            <a:cs typeface="Times New Roman"/>
          </a:endParaRPr>
        </a:p>
      </xdr:txBody>
    </xdr:sp>
    <xdr:clientData/>
  </xdr:twoCellAnchor>
  <xdr:twoCellAnchor>
    <xdr:from>
      <xdr:col>14</xdr:col>
      <xdr:colOff>119062</xdr:colOff>
      <xdr:row>19</xdr:row>
      <xdr:rowOff>47625</xdr:rowOff>
    </xdr:from>
    <xdr:to>
      <xdr:col>22</xdr:col>
      <xdr:colOff>20730</xdr:colOff>
      <xdr:row>20</xdr:row>
      <xdr:rowOff>175524</xdr:rowOff>
    </xdr:to>
    <xdr:sp macro="" textlink="">
      <xdr:nvSpPr>
        <xdr:cNvPr id="4" name="AutoShape 9"/>
        <xdr:cNvSpPr>
          <a:spLocks noChangeArrowheads="1"/>
        </xdr:cNvSpPr>
      </xdr:nvSpPr>
      <xdr:spPr bwMode="auto">
        <a:xfrm>
          <a:off x="6524625" y="5429250"/>
          <a:ext cx="4640355" cy="413649"/>
        </a:xfrm>
        <a:prstGeom prst="wedgeRoundRectCallout">
          <a:avLst>
            <a:gd name="adj1" fmla="val -53698"/>
            <a:gd name="adj2" fmla="val 20198"/>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下記の内訳の合計額（自動計算）</a:t>
          </a:r>
          <a:endParaRPr lang="ja-JP" altLang="ja-JP" sz="1400">
            <a:effectLst/>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3</xdr:col>
      <xdr:colOff>20411</xdr:colOff>
      <xdr:row>11</xdr:row>
      <xdr:rowOff>78242</xdr:rowOff>
    </xdr:from>
    <xdr:to>
      <xdr:col>12</xdr:col>
      <xdr:colOff>205345</xdr:colOff>
      <xdr:row>13</xdr:row>
      <xdr:rowOff>116590</xdr:rowOff>
    </xdr:to>
    <xdr:sp macro="" textlink="">
      <xdr:nvSpPr>
        <xdr:cNvPr id="5" name="AutoShape 5"/>
        <xdr:cNvSpPr>
          <a:spLocks noChangeArrowheads="1"/>
        </xdr:cNvSpPr>
      </xdr:nvSpPr>
      <xdr:spPr bwMode="auto">
        <a:xfrm>
          <a:off x="619125" y="3303135"/>
          <a:ext cx="4076577" cy="637062"/>
        </a:xfrm>
        <a:prstGeom prst="wedgeRoundRectCallout">
          <a:avLst>
            <a:gd name="adj1" fmla="val 61257"/>
            <a:gd name="adj2" fmla="val 2324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代表者職名・代表者名</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を記載してください</a:t>
          </a: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a:t>
          </a: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700"/>
            </a:lnSpc>
            <a:defRPr sz="1000"/>
          </a:pP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例：理事長　山田　一郎</a:t>
          </a:r>
        </a:p>
      </xdr:txBody>
    </xdr:sp>
    <xdr:clientData/>
  </xdr:twoCellAnchor>
  <xdr:twoCellAnchor>
    <xdr:from>
      <xdr:col>21</xdr:col>
      <xdr:colOff>462643</xdr:colOff>
      <xdr:row>28</xdr:row>
      <xdr:rowOff>163284</xdr:rowOff>
    </xdr:from>
    <xdr:to>
      <xdr:col>26</xdr:col>
      <xdr:colOff>2990169</xdr:colOff>
      <xdr:row>32</xdr:row>
      <xdr:rowOff>261937</xdr:rowOff>
    </xdr:to>
    <xdr:sp macro="" textlink="">
      <xdr:nvSpPr>
        <xdr:cNvPr id="7" name="AutoShape 9"/>
        <xdr:cNvSpPr>
          <a:spLocks noChangeArrowheads="1"/>
        </xdr:cNvSpPr>
      </xdr:nvSpPr>
      <xdr:spPr bwMode="auto">
        <a:xfrm>
          <a:off x="10963956" y="7973784"/>
          <a:ext cx="7242401" cy="1241653"/>
        </a:xfrm>
        <a:prstGeom prst="wedgeRoundRectCallout">
          <a:avLst>
            <a:gd name="adj1" fmla="val -55452"/>
            <a:gd name="adj2" fmla="val 49792"/>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定員</a:t>
          </a:r>
          <a:r>
            <a:rPr lang="en-US" altLang="ja-JP" sz="1400">
              <a:effectLst/>
              <a:latin typeface="HGSｺﾞｼｯｸM" panose="020B0600000000000000" pitchFamily="50" charset="-128"/>
              <a:ea typeface="HGSｺﾞｼｯｸM" panose="020B0600000000000000" pitchFamily="50" charset="-128"/>
              <a:cs typeface="+mn-cs"/>
            </a:rPr>
            <a:t>46</a:t>
          </a:r>
          <a:r>
            <a:rPr lang="ja-JP" altLang="en-US" sz="1400">
              <a:effectLst/>
              <a:latin typeface="HGSｺﾞｼｯｸM" panose="020B0600000000000000" pitchFamily="50" charset="-128"/>
              <a:ea typeface="HGSｺﾞｼｯｸM" panose="020B0600000000000000" pitchFamily="50" charset="-128"/>
              <a:cs typeface="+mn-cs"/>
            </a:rPr>
            <a:t>～</a:t>
          </a:r>
          <a:r>
            <a:rPr lang="en-US" altLang="ja-JP" sz="1400">
              <a:effectLst/>
              <a:latin typeface="HGSｺﾞｼｯｸM" panose="020B0600000000000000" pitchFamily="50" charset="-128"/>
              <a:ea typeface="HGSｺﾞｼｯｸM" panose="020B0600000000000000" pitchFamily="50" charset="-128"/>
              <a:cs typeface="+mn-cs"/>
            </a:rPr>
            <a:t>60</a:t>
          </a:r>
          <a:r>
            <a:rPr lang="ja-JP" altLang="en-US" sz="1400">
              <a:effectLst/>
              <a:latin typeface="HGSｺﾞｼｯｸM" panose="020B0600000000000000" pitchFamily="50" charset="-128"/>
              <a:ea typeface="HGSｺﾞｼｯｸM" panose="020B0600000000000000" pitchFamily="50" charset="-128"/>
              <a:cs typeface="+mn-cs"/>
            </a:rPr>
            <a:t>人の施設で、増員保育士助成が</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en-US" sz="1400">
              <a:effectLst/>
              <a:latin typeface="HGSｺﾞｼｯｸM" panose="020B0600000000000000" pitchFamily="50" charset="-128"/>
              <a:ea typeface="HGSｺﾞｼｯｸM" panose="020B0600000000000000" pitchFamily="50" charset="-128"/>
              <a:cs typeface="+mn-cs"/>
            </a:rPr>
            <a:t>ヵ月分対象になるとして計算。</a:t>
          </a:r>
        </a:p>
        <a:p>
          <a:r>
            <a:rPr lang="ja-JP" altLang="en-US" sz="1400">
              <a:effectLst/>
              <a:latin typeface="HGSｺﾞｼｯｸM" panose="020B0600000000000000" pitchFamily="50" charset="-128"/>
              <a:ea typeface="HGSｺﾞｼｯｸM" panose="020B0600000000000000" pitchFamily="50" charset="-128"/>
              <a:cs typeface="+mn-cs"/>
            </a:rPr>
            <a:t>別表</a:t>
          </a:r>
          <a:r>
            <a:rPr lang="en-US" altLang="ja-JP" sz="1400">
              <a:effectLst/>
              <a:latin typeface="HGSｺﾞｼｯｸM" panose="020B0600000000000000" pitchFamily="50" charset="-128"/>
              <a:ea typeface="HGSｺﾞｼｯｸM" panose="020B0600000000000000" pitchFamily="50" charset="-128"/>
              <a:cs typeface="+mn-cs"/>
            </a:rPr>
            <a:t>1</a:t>
          </a:r>
          <a:r>
            <a:rPr lang="ja-JP" altLang="en-US" sz="1400">
              <a:effectLst/>
              <a:latin typeface="HGSｺﾞｼｯｸM" panose="020B0600000000000000" pitchFamily="50" charset="-128"/>
              <a:ea typeface="HGSｺﾞｼｯｸM" panose="020B0600000000000000" pitchFamily="50" charset="-128"/>
              <a:cs typeface="+mn-cs"/>
            </a:rPr>
            <a:t>（</a:t>
          </a:r>
          <a:r>
            <a:rPr lang="en-US" altLang="ja-JP" sz="1400">
              <a:effectLst/>
              <a:latin typeface="HGSｺﾞｼｯｸM" panose="020B0600000000000000" pitchFamily="50" charset="-128"/>
              <a:ea typeface="HGSｺﾞｼｯｸM" panose="020B0600000000000000" pitchFamily="50" charset="-128"/>
              <a:cs typeface="+mn-cs"/>
            </a:rPr>
            <a:t>1</a:t>
          </a:r>
          <a:r>
            <a:rPr lang="ja-JP" altLang="en-US" sz="1400">
              <a:effectLst/>
              <a:latin typeface="HGSｺﾞｼｯｸM" panose="020B0600000000000000" pitchFamily="50" charset="-128"/>
              <a:ea typeface="HGSｺﾞｼｯｸM" panose="020B0600000000000000" pitchFamily="50" charset="-128"/>
              <a:cs typeface="+mn-cs"/>
            </a:rPr>
            <a:t>）より、</a:t>
          </a:r>
          <a:r>
            <a:rPr lang="en-US" altLang="ja-JP" sz="1400">
              <a:effectLst/>
              <a:latin typeface="HGSｺﾞｼｯｸM" panose="020B0600000000000000" pitchFamily="50" charset="-128"/>
              <a:ea typeface="HGSｺﾞｼｯｸM" panose="020B0600000000000000" pitchFamily="50" charset="-128"/>
              <a:cs typeface="+mn-cs"/>
            </a:rPr>
            <a:t>280,000</a:t>
          </a:r>
          <a:r>
            <a:rPr lang="ja-JP" altLang="en-US" sz="1400">
              <a:effectLst/>
              <a:latin typeface="HGSｺﾞｼｯｸM" panose="020B0600000000000000" pitchFamily="50" charset="-128"/>
              <a:ea typeface="HGSｺﾞｼｯｸM" panose="020B0600000000000000" pitchFamily="50" charset="-128"/>
              <a:cs typeface="+mn-cs"/>
            </a:rPr>
            <a:t>円</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en-US" sz="1400">
              <a:effectLst/>
              <a:latin typeface="HGSｺﾞｼｯｸM" panose="020B0600000000000000" pitchFamily="50" charset="-128"/>
              <a:ea typeface="HGSｺﾞｼｯｸM" panose="020B0600000000000000" pitchFamily="50" charset="-128"/>
              <a:cs typeface="+mn-cs"/>
            </a:rPr>
            <a:t>ヶ月＝</a:t>
          </a:r>
          <a:r>
            <a:rPr lang="en-US" altLang="ja-JP" sz="1400">
              <a:effectLst/>
              <a:latin typeface="HGSｺﾞｼｯｸM" panose="020B0600000000000000" pitchFamily="50" charset="-128"/>
              <a:ea typeface="HGSｺﾞｼｯｸM" panose="020B0600000000000000" pitchFamily="50" charset="-128"/>
              <a:cs typeface="+mn-cs"/>
            </a:rPr>
            <a:t>3,360,000</a:t>
          </a:r>
          <a:r>
            <a:rPr lang="ja-JP" altLang="en-US" sz="1400">
              <a:effectLst/>
              <a:latin typeface="HGSｺﾞｼｯｸM" panose="020B0600000000000000" pitchFamily="50" charset="-128"/>
              <a:ea typeface="HGSｺﾞｼｯｸM" panose="020B0600000000000000" pitchFamily="50" charset="-128"/>
              <a:cs typeface="+mn-cs"/>
            </a:rPr>
            <a:t>円。</a:t>
          </a:r>
          <a:endParaRPr lang="en-US" altLang="ja-JP" sz="1400">
            <a:effectLst/>
            <a:latin typeface="HGSｺﾞｼｯｸM" panose="020B0600000000000000" pitchFamily="50" charset="-128"/>
            <a:ea typeface="HGSｺﾞｼｯｸM" panose="020B0600000000000000" pitchFamily="50" charset="-128"/>
            <a:cs typeface="+mn-cs"/>
          </a:endParaRPr>
        </a:p>
        <a:p>
          <a:r>
            <a:rPr lang="en-US" altLang="ja-JP" sz="1400">
              <a:effectLst/>
              <a:latin typeface="HGSｺﾞｼｯｸM" panose="020B0600000000000000" pitchFamily="50" charset="-128"/>
              <a:ea typeface="HGSｺﾞｼｯｸM" panose="020B0600000000000000" pitchFamily="50" charset="-128"/>
              <a:cs typeface="+mn-cs"/>
            </a:rPr>
            <a:t>※</a:t>
          </a:r>
          <a:r>
            <a:rPr lang="ja-JP" altLang="en-US" sz="1400">
              <a:effectLst/>
              <a:latin typeface="HGSｺﾞｼｯｸM" panose="020B0600000000000000" pitchFamily="50" charset="-128"/>
              <a:ea typeface="HGSｺﾞｼｯｸM" panose="020B0600000000000000" pitchFamily="50" charset="-128"/>
              <a:cs typeface="+mn-cs"/>
            </a:rPr>
            <a:t>定員による単価は自動計算です。</a:t>
          </a:r>
        </a:p>
      </xdr:txBody>
    </xdr:sp>
    <xdr:clientData/>
  </xdr:twoCellAnchor>
  <xdr:twoCellAnchor>
    <xdr:from>
      <xdr:col>14</xdr:col>
      <xdr:colOff>163286</xdr:colOff>
      <xdr:row>89</xdr:row>
      <xdr:rowOff>163289</xdr:rowOff>
    </xdr:from>
    <xdr:to>
      <xdr:col>23</xdr:col>
      <xdr:colOff>1197429</xdr:colOff>
      <xdr:row>95</xdr:row>
      <xdr:rowOff>108858</xdr:rowOff>
    </xdr:to>
    <xdr:sp macro="" textlink="">
      <xdr:nvSpPr>
        <xdr:cNvPr id="8" name="AutoShape 9"/>
        <xdr:cNvSpPr>
          <a:spLocks noChangeArrowheads="1"/>
        </xdr:cNvSpPr>
      </xdr:nvSpPr>
      <xdr:spPr bwMode="auto">
        <a:xfrm>
          <a:off x="6545036" y="25513396"/>
          <a:ext cx="5742214" cy="2068283"/>
        </a:xfrm>
        <a:prstGeom prst="wedgeRoundRectCallout">
          <a:avLst>
            <a:gd name="adj1" fmla="val -55706"/>
            <a:gd name="adj2" fmla="val -34803"/>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年度を通して</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３歳以上対象児童２人</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３歳未満対象児童１人が対象になる見込みとして計算</a:t>
          </a:r>
          <a:endParaRPr lang="en-US" altLang="ja-JP" sz="1400">
            <a:effectLst/>
            <a:latin typeface="HGSｺﾞｼｯｸM" panose="020B0600000000000000" pitchFamily="50" charset="-128"/>
            <a:ea typeface="HGSｺﾞｼｯｸM" panose="020B0600000000000000" pitchFamily="50" charset="-128"/>
            <a:cs typeface="+mn-cs"/>
          </a:endParaRPr>
        </a:p>
        <a:p>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別表</a:t>
          </a:r>
          <a:r>
            <a:rPr lang="en-US" altLang="ja-JP" sz="1400">
              <a:effectLst/>
              <a:latin typeface="HGSｺﾞｼｯｸM" panose="020B0600000000000000" pitchFamily="50" charset="-128"/>
              <a:ea typeface="HGSｺﾞｼｯｸM" panose="020B0600000000000000" pitchFamily="50" charset="-128"/>
              <a:cs typeface="+mn-cs"/>
            </a:rPr>
            <a:t>2</a:t>
          </a:r>
          <a:r>
            <a:rPr lang="ja-JP" altLang="en-US" sz="1400">
              <a:effectLst/>
              <a:latin typeface="HGSｺﾞｼｯｸM" panose="020B0600000000000000" pitchFamily="50" charset="-128"/>
              <a:ea typeface="HGSｺﾞｼｯｸM" panose="020B0600000000000000" pitchFamily="50" charset="-128"/>
              <a:cs typeface="+mn-cs"/>
            </a:rPr>
            <a:t>より、</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３歳以上対象児童</a:t>
          </a:r>
          <a:r>
            <a:rPr lang="en-US" altLang="ja-JP" sz="1400">
              <a:effectLst/>
              <a:latin typeface="HGSｺﾞｼｯｸM" panose="020B0600000000000000" pitchFamily="50" charset="-128"/>
              <a:ea typeface="HGSｺﾞｼｯｸM" panose="020B0600000000000000" pitchFamily="50" charset="-128"/>
              <a:cs typeface="+mn-cs"/>
            </a:rPr>
            <a:t>2</a:t>
          </a:r>
          <a:r>
            <a:rPr lang="ja-JP" altLang="en-US" sz="1400">
              <a:effectLst/>
              <a:latin typeface="HGSｺﾞｼｯｸM" panose="020B0600000000000000" pitchFamily="50" charset="-128"/>
              <a:ea typeface="HGSｺﾞｼｯｸM" panose="020B0600000000000000" pitchFamily="50" charset="-128"/>
              <a:cs typeface="+mn-cs"/>
            </a:rPr>
            <a:t>人：</a:t>
          </a:r>
          <a:r>
            <a:rPr lang="en-US" altLang="ja-JP" sz="1400">
              <a:effectLst/>
              <a:latin typeface="HGSｺﾞｼｯｸM" panose="020B0600000000000000" pitchFamily="50" charset="-128"/>
              <a:ea typeface="HGSｺﾞｼｯｸM" panose="020B0600000000000000" pitchFamily="50" charset="-128"/>
              <a:cs typeface="+mn-cs"/>
            </a:rPr>
            <a:t>180,000</a:t>
          </a:r>
          <a:r>
            <a:rPr lang="ja-JP" altLang="en-US" sz="1400">
              <a:effectLst/>
              <a:latin typeface="HGSｺﾞｼｯｸM" panose="020B0600000000000000" pitchFamily="50" charset="-128"/>
              <a:ea typeface="HGSｺﾞｼｯｸM" panose="020B0600000000000000" pitchFamily="50" charset="-128"/>
              <a:cs typeface="+mn-cs"/>
            </a:rPr>
            <a:t>円</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en-US" sz="1400">
              <a:effectLst/>
              <a:latin typeface="HGSｺﾞｼｯｸM" panose="020B0600000000000000" pitchFamily="50" charset="-128"/>
              <a:ea typeface="HGSｺﾞｼｯｸM" panose="020B0600000000000000" pitchFamily="50" charset="-128"/>
              <a:cs typeface="+mn-cs"/>
            </a:rPr>
            <a:t>ヶ月＝</a:t>
          </a:r>
          <a:r>
            <a:rPr lang="en-US" altLang="ja-JP" sz="1400">
              <a:effectLst/>
              <a:latin typeface="HGSｺﾞｼｯｸM" panose="020B0600000000000000" pitchFamily="50" charset="-128"/>
              <a:ea typeface="HGSｺﾞｼｯｸM" panose="020B0600000000000000" pitchFamily="50" charset="-128"/>
              <a:cs typeface="+mn-cs"/>
            </a:rPr>
            <a:t>2,160,000</a:t>
          </a:r>
          <a:r>
            <a:rPr lang="ja-JP" altLang="en-US" sz="1400">
              <a:effectLst/>
              <a:latin typeface="HGSｺﾞｼｯｸM" panose="020B0600000000000000" pitchFamily="50" charset="-128"/>
              <a:ea typeface="HGSｺﾞｼｯｸM" panose="020B0600000000000000" pitchFamily="50" charset="-128"/>
              <a:cs typeface="+mn-cs"/>
            </a:rPr>
            <a:t>円</a:t>
          </a:r>
          <a:endParaRPr lang="en-US" altLang="ja-JP" sz="1400">
            <a:effectLst/>
            <a:latin typeface="HGSｺﾞｼｯｸM" panose="020B0600000000000000" pitchFamily="50" charset="-128"/>
            <a:ea typeface="HGSｺﾞｼｯｸM" panose="020B06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400">
              <a:effectLst/>
              <a:latin typeface="HGSｺﾞｼｯｸM" panose="020B0600000000000000" pitchFamily="50" charset="-128"/>
              <a:ea typeface="HGSｺﾞｼｯｸM" panose="020B0600000000000000" pitchFamily="50" charset="-128"/>
              <a:cs typeface="+mn-cs"/>
            </a:rPr>
            <a:t>３歳未満</a:t>
          </a:r>
          <a:r>
            <a:rPr lang="ja-JP" altLang="en-US" sz="1400">
              <a:effectLst/>
              <a:latin typeface="HGSｺﾞｼｯｸM" panose="020B0600000000000000" pitchFamily="50" charset="-128"/>
              <a:ea typeface="HGSｺﾞｼｯｸM" panose="020B0600000000000000" pitchFamily="50" charset="-128"/>
              <a:cs typeface="+mn-cs"/>
            </a:rPr>
            <a:t>対象児童</a:t>
          </a:r>
          <a:r>
            <a:rPr lang="en-US" altLang="ja-JP" sz="1400">
              <a:effectLst/>
              <a:latin typeface="HGSｺﾞｼｯｸM" panose="020B0600000000000000" pitchFamily="50" charset="-128"/>
              <a:ea typeface="HGSｺﾞｼｯｸM" panose="020B0600000000000000" pitchFamily="50" charset="-128"/>
              <a:cs typeface="+mn-cs"/>
            </a:rPr>
            <a:t>1</a:t>
          </a:r>
          <a:r>
            <a:rPr lang="ja-JP" altLang="ja-JP" sz="1400">
              <a:effectLst/>
              <a:latin typeface="HGSｺﾞｼｯｸM" panose="020B0600000000000000" pitchFamily="50" charset="-128"/>
              <a:ea typeface="HGSｺﾞｼｯｸM" panose="020B0600000000000000" pitchFamily="50" charset="-128"/>
              <a:cs typeface="+mn-cs"/>
            </a:rPr>
            <a:t>人：</a:t>
          </a:r>
          <a:r>
            <a:rPr lang="en-US" altLang="ja-JP" sz="1400">
              <a:effectLst/>
              <a:latin typeface="HGSｺﾞｼｯｸM" panose="020B0600000000000000" pitchFamily="50" charset="-128"/>
              <a:ea typeface="HGSｺﾞｼｯｸM" panose="020B0600000000000000" pitchFamily="50" charset="-128"/>
              <a:cs typeface="+mn-cs"/>
            </a:rPr>
            <a:t>140,000</a:t>
          </a:r>
          <a:r>
            <a:rPr lang="ja-JP" altLang="ja-JP" sz="1400">
              <a:effectLst/>
              <a:latin typeface="HGSｺﾞｼｯｸM" panose="020B0600000000000000" pitchFamily="50" charset="-128"/>
              <a:ea typeface="HGSｺﾞｼｯｸM" panose="020B0600000000000000" pitchFamily="50" charset="-128"/>
              <a:cs typeface="+mn-cs"/>
            </a:rPr>
            <a:t>円</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ja-JP" sz="1400">
              <a:effectLst/>
              <a:latin typeface="HGSｺﾞｼｯｸM" panose="020B0600000000000000" pitchFamily="50" charset="-128"/>
              <a:ea typeface="HGSｺﾞｼｯｸM" panose="020B0600000000000000" pitchFamily="50" charset="-128"/>
              <a:cs typeface="+mn-cs"/>
            </a:rPr>
            <a:t>ヶ月＝</a:t>
          </a:r>
          <a:r>
            <a:rPr lang="en-US" altLang="ja-JP" sz="1400">
              <a:effectLst/>
              <a:latin typeface="HGSｺﾞｼｯｸM" panose="020B0600000000000000" pitchFamily="50" charset="-128"/>
              <a:ea typeface="HGSｺﾞｼｯｸM" panose="020B0600000000000000" pitchFamily="50" charset="-128"/>
              <a:cs typeface="+mn-cs"/>
            </a:rPr>
            <a:t>1,680,000</a:t>
          </a:r>
          <a:r>
            <a:rPr lang="ja-JP" altLang="ja-JP" sz="1400">
              <a:effectLst/>
              <a:latin typeface="HGSｺﾞｼｯｸM" panose="020B0600000000000000" pitchFamily="50" charset="-128"/>
              <a:ea typeface="HGSｺﾞｼｯｸM" panose="020B0600000000000000" pitchFamily="50" charset="-128"/>
              <a:cs typeface="+mn-cs"/>
            </a:rPr>
            <a:t>円</a:t>
          </a:r>
          <a:endParaRPr lang="ja-JP" altLang="ja-JP" sz="1400">
            <a:effectLst/>
            <a:latin typeface="HGSｺﾞｼｯｸM" panose="020B0600000000000000" pitchFamily="50" charset="-128"/>
            <a:ea typeface="HGSｺﾞｼｯｸM" panose="020B0600000000000000" pitchFamily="50" charset="-128"/>
          </a:endParaRPr>
        </a:p>
        <a:p>
          <a:endParaRPr lang="ja-JP" altLang="en-US" sz="1400">
            <a:effectLst/>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12</xdr:col>
      <xdr:colOff>244928</xdr:colOff>
      <xdr:row>97</xdr:row>
      <xdr:rowOff>302758</xdr:rowOff>
    </xdr:from>
    <xdr:to>
      <xdr:col>21</xdr:col>
      <xdr:colOff>353786</xdr:colOff>
      <xdr:row>103</xdr:row>
      <xdr:rowOff>272143</xdr:rowOff>
    </xdr:to>
    <xdr:sp macro="" textlink="">
      <xdr:nvSpPr>
        <xdr:cNvPr id="9" name="AutoShape 9"/>
        <xdr:cNvSpPr>
          <a:spLocks noChangeArrowheads="1"/>
        </xdr:cNvSpPr>
      </xdr:nvSpPr>
      <xdr:spPr bwMode="auto">
        <a:xfrm>
          <a:off x="4735285" y="28088544"/>
          <a:ext cx="5837465" cy="1969635"/>
        </a:xfrm>
        <a:prstGeom prst="wedgeRoundRectCallout">
          <a:avLst>
            <a:gd name="adj1" fmla="val -54769"/>
            <a:gd name="adj2" fmla="val -44979"/>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２・３号の定員</a:t>
          </a:r>
          <a:r>
            <a:rPr lang="en-US" altLang="ja-JP" sz="1400">
              <a:effectLst/>
              <a:latin typeface="HGSｺﾞｼｯｸM" panose="020B0600000000000000" pitchFamily="50" charset="-128"/>
              <a:ea typeface="HGSｺﾞｼｯｸM" panose="020B0600000000000000" pitchFamily="50" charset="-128"/>
              <a:cs typeface="+mn-cs"/>
            </a:rPr>
            <a:t>60</a:t>
          </a:r>
          <a:r>
            <a:rPr lang="ja-JP" altLang="en-US" sz="1400">
              <a:effectLst/>
              <a:latin typeface="HGSｺﾞｼｯｸM" panose="020B0600000000000000" pitchFamily="50" charset="-128"/>
              <a:ea typeface="HGSｺﾞｼｯｸM" panose="020B0600000000000000" pitchFamily="50" charset="-128"/>
              <a:cs typeface="+mn-cs"/>
            </a:rPr>
            <a:t>人以下の施設で、</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年度を通して対象となる調理員が在籍する見込みとして計算</a:t>
          </a:r>
          <a:endParaRPr lang="en-US" altLang="ja-JP" sz="1400">
            <a:effectLst/>
            <a:latin typeface="HGSｺﾞｼｯｸM" panose="020B0600000000000000" pitchFamily="50" charset="-128"/>
            <a:ea typeface="HGSｺﾞｼｯｸM" panose="020B0600000000000000" pitchFamily="50" charset="-128"/>
            <a:cs typeface="+mn-cs"/>
          </a:endParaRPr>
        </a:p>
        <a:p>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別表</a:t>
          </a:r>
          <a:r>
            <a:rPr lang="en-US" altLang="ja-JP" sz="1400">
              <a:effectLst/>
              <a:latin typeface="HGSｺﾞｼｯｸM" panose="020B0600000000000000" pitchFamily="50" charset="-128"/>
              <a:ea typeface="HGSｺﾞｼｯｸM" panose="020B0600000000000000" pitchFamily="50" charset="-128"/>
              <a:cs typeface="+mn-cs"/>
            </a:rPr>
            <a:t>3</a:t>
          </a:r>
          <a:r>
            <a:rPr lang="ja-JP" altLang="en-US" sz="1400">
              <a:effectLst/>
              <a:latin typeface="HGSｺﾞｼｯｸM" panose="020B0600000000000000" pitchFamily="50" charset="-128"/>
              <a:ea typeface="HGSｺﾞｼｯｸM" panose="020B0600000000000000" pitchFamily="50" charset="-128"/>
              <a:cs typeface="+mn-cs"/>
            </a:rPr>
            <a:t>より、</a:t>
          </a:r>
          <a:endParaRPr lang="en-US" altLang="ja-JP" sz="1400">
            <a:effectLst/>
            <a:latin typeface="HGSｺﾞｼｯｸM" panose="020B0600000000000000" pitchFamily="50" charset="-128"/>
            <a:ea typeface="HGSｺﾞｼｯｸM" panose="020B0600000000000000" pitchFamily="50" charset="-128"/>
            <a:cs typeface="+mn-cs"/>
          </a:endParaRPr>
        </a:p>
        <a:p>
          <a:r>
            <a:rPr lang="ja-JP" altLang="en-US" sz="1400">
              <a:effectLst/>
              <a:latin typeface="HGSｺﾞｼｯｸM" panose="020B0600000000000000" pitchFamily="50" charset="-128"/>
              <a:ea typeface="HGSｺﾞｼｯｸM" panose="020B0600000000000000" pitchFamily="50" charset="-128"/>
              <a:cs typeface="+mn-cs"/>
            </a:rPr>
            <a:t>　</a:t>
          </a:r>
          <a:r>
            <a:rPr lang="en-US" altLang="ja-JP" sz="1400">
              <a:effectLst/>
              <a:latin typeface="HGSｺﾞｼｯｸM" panose="020B0600000000000000" pitchFamily="50" charset="-128"/>
              <a:ea typeface="HGSｺﾞｼｯｸM" panose="020B0600000000000000" pitchFamily="50" charset="-128"/>
              <a:cs typeface="+mn-cs"/>
            </a:rPr>
            <a:t>77,100</a:t>
          </a:r>
          <a:r>
            <a:rPr lang="ja-JP" altLang="en-US" sz="1400">
              <a:effectLst/>
              <a:latin typeface="HGSｺﾞｼｯｸM" panose="020B0600000000000000" pitchFamily="50" charset="-128"/>
              <a:ea typeface="HGSｺﾞｼｯｸM" panose="020B0600000000000000" pitchFamily="50" charset="-128"/>
              <a:cs typeface="+mn-cs"/>
            </a:rPr>
            <a:t>円</a:t>
          </a:r>
          <a:r>
            <a:rPr lang="en-US" altLang="ja-JP" sz="1400">
              <a:effectLst/>
              <a:latin typeface="HGSｺﾞｼｯｸM" panose="020B0600000000000000" pitchFamily="50" charset="-128"/>
              <a:ea typeface="HGSｺﾞｼｯｸM" panose="020B0600000000000000" pitchFamily="50" charset="-128"/>
              <a:cs typeface="+mn-cs"/>
            </a:rPr>
            <a:t>×12</a:t>
          </a:r>
          <a:r>
            <a:rPr lang="ja-JP" altLang="en-US" sz="1400">
              <a:effectLst/>
              <a:latin typeface="HGSｺﾞｼｯｸM" panose="020B0600000000000000" pitchFamily="50" charset="-128"/>
              <a:ea typeface="HGSｺﾞｼｯｸM" panose="020B0600000000000000" pitchFamily="50" charset="-128"/>
              <a:cs typeface="+mn-cs"/>
            </a:rPr>
            <a:t>ヶ月＝</a:t>
          </a:r>
          <a:r>
            <a:rPr lang="en-US" altLang="ja-JP" sz="1400">
              <a:effectLst/>
              <a:latin typeface="HGSｺﾞｼｯｸM" panose="020B0600000000000000" pitchFamily="50" charset="-128"/>
              <a:ea typeface="HGSｺﾞｼｯｸM" panose="020B0600000000000000" pitchFamily="50" charset="-128"/>
              <a:cs typeface="+mn-cs"/>
            </a:rPr>
            <a:t>925,200</a:t>
          </a:r>
          <a:r>
            <a:rPr lang="ja-JP" altLang="en-US" sz="1400">
              <a:effectLst/>
              <a:latin typeface="HGSｺﾞｼｯｸM" panose="020B0600000000000000" pitchFamily="50" charset="-128"/>
              <a:ea typeface="HGSｺﾞｼｯｸM" panose="020B0600000000000000" pitchFamily="50" charset="-128"/>
              <a:cs typeface="+mn-cs"/>
            </a:rPr>
            <a:t>円</a:t>
          </a:r>
          <a:endParaRPr lang="en-US" altLang="ja-JP" sz="1400">
            <a:effectLst/>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20</xdr:col>
      <xdr:colOff>46484</xdr:colOff>
      <xdr:row>14</xdr:row>
      <xdr:rowOff>89420</xdr:rowOff>
    </xdr:from>
    <xdr:to>
      <xdr:col>24</xdr:col>
      <xdr:colOff>500062</xdr:colOff>
      <xdr:row>16</xdr:row>
      <xdr:rowOff>261937</xdr:rowOff>
    </xdr:to>
    <xdr:sp macro="" textlink="">
      <xdr:nvSpPr>
        <xdr:cNvPr id="10" name="AutoShape 9"/>
        <xdr:cNvSpPr>
          <a:spLocks noChangeArrowheads="1"/>
        </xdr:cNvSpPr>
      </xdr:nvSpPr>
      <xdr:spPr bwMode="auto">
        <a:xfrm>
          <a:off x="10047734" y="4256608"/>
          <a:ext cx="3096766" cy="624954"/>
        </a:xfrm>
        <a:prstGeom prst="wedgeRoundRectCallout">
          <a:avLst>
            <a:gd name="adj1" fmla="val -40674"/>
            <a:gd name="adj2" fmla="val -11706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HGSｺﾞｼｯｸM" panose="020B0600000000000000" pitchFamily="50" charset="-128"/>
              <a:ea typeface="HGSｺﾞｼｯｸM" panose="020B0600000000000000" pitchFamily="50" charset="-128"/>
            </a:rPr>
            <a:t>代表者の職印を押してください。</a:t>
          </a:r>
          <a:endParaRPr lang="ja-JP" altLang="en-US" sz="1000" b="0" i="0" u="none" strike="noStrike" baseline="0">
            <a:solidFill>
              <a:srgbClr val="000000"/>
            </a:solidFill>
            <a:latin typeface="HGSｺﾞｼｯｸM" panose="020B0600000000000000" pitchFamily="50" charset="-128"/>
            <a:ea typeface="HGSｺﾞｼｯｸM" panose="020B0600000000000000" pitchFamily="50" charset="-128"/>
            <a:cs typeface="Times New Roman"/>
          </a:endParaRPr>
        </a:p>
      </xdr:txBody>
    </xdr:sp>
    <xdr:clientData/>
  </xdr:twoCellAnchor>
  <xdr:twoCellAnchor>
    <xdr:from>
      <xdr:col>4</xdr:col>
      <xdr:colOff>132670</xdr:colOff>
      <xdr:row>4</xdr:row>
      <xdr:rowOff>306159</xdr:rowOff>
    </xdr:from>
    <xdr:to>
      <xdr:col>14</xdr:col>
      <xdr:colOff>172132</xdr:colOff>
      <xdr:row>7</xdr:row>
      <xdr:rowOff>125018</xdr:rowOff>
    </xdr:to>
    <xdr:sp macro="" textlink="">
      <xdr:nvSpPr>
        <xdr:cNvPr id="11" name="AutoShape 9"/>
        <xdr:cNvSpPr>
          <a:spLocks noChangeArrowheads="1"/>
        </xdr:cNvSpPr>
      </xdr:nvSpPr>
      <xdr:spPr bwMode="auto">
        <a:xfrm>
          <a:off x="1479777" y="1449159"/>
          <a:ext cx="5074105" cy="839395"/>
        </a:xfrm>
        <a:prstGeom prst="wedgeRoundRectCallout">
          <a:avLst>
            <a:gd name="adj1" fmla="val 55965"/>
            <a:gd name="adj2" fmla="val 14642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HGSｺﾞｼｯｸM" panose="020B0600000000000000" pitchFamily="50" charset="-128"/>
              <a:ea typeface="HGSｺﾞｼｯｸM" panose="020B0600000000000000" pitchFamily="50" charset="-128"/>
            </a:rPr>
            <a:t>保育施設の所在地ではなく法人等設置主体の住所で作成してください。</a:t>
          </a:r>
          <a:endParaRPr lang="ja-JP" altLang="en-US" sz="1000" b="0" i="0" u="none" strike="noStrike" baseline="0">
            <a:solidFill>
              <a:srgbClr val="000000"/>
            </a:solidFill>
            <a:latin typeface="HGSｺﾞｼｯｸM" panose="020B0600000000000000" pitchFamily="50" charset="-128"/>
            <a:ea typeface="HGSｺﾞｼｯｸM" panose="020B0600000000000000" pitchFamily="50" charset="-128"/>
            <a:cs typeface="Times New Roman"/>
          </a:endParaRPr>
        </a:p>
      </xdr:txBody>
    </xdr:sp>
    <xdr:clientData/>
  </xdr:twoCellAnchor>
  <xdr:twoCellAnchor>
    <xdr:from>
      <xdr:col>19</xdr:col>
      <xdr:colOff>360589</xdr:colOff>
      <xdr:row>6</xdr:row>
      <xdr:rowOff>333376</xdr:rowOff>
    </xdr:from>
    <xdr:to>
      <xdr:col>23</xdr:col>
      <xdr:colOff>1225535</xdr:colOff>
      <xdr:row>9</xdr:row>
      <xdr:rowOff>113825</xdr:rowOff>
    </xdr:to>
    <xdr:sp macro="" textlink="">
      <xdr:nvSpPr>
        <xdr:cNvPr id="12" name="AutoShape 9"/>
        <xdr:cNvSpPr>
          <a:spLocks noChangeArrowheads="1"/>
        </xdr:cNvSpPr>
      </xdr:nvSpPr>
      <xdr:spPr bwMode="auto">
        <a:xfrm>
          <a:off x="9803946" y="2156733"/>
          <a:ext cx="2715518" cy="760163"/>
        </a:xfrm>
        <a:prstGeom prst="wedgeRoundRectCallout">
          <a:avLst>
            <a:gd name="adj1" fmla="val -62005"/>
            <a:gd name="adj2" fmla="val -47948"/>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0" i="0" u="none" strike="noStrike" baseline="0">
              <a:solidFill>
                <a:srgbClr val="000000"/>
              </a:solidFill>
              <a:latin typeface="HGSｺﾞｼｯｸM" panose="020B0600000000000000" pitchFamily="50" charset="-128"/>
              <a:ea typeface="HGSｺﾞｼｯｸM" panose="020B0600000000000000" pitchFamily="50" charset="-128"/>
            </a:rPr>
            <a:t>申請日を記載してください。</a:t>
          </a:r>
          <a:endParaRPr lang="ja-JP" altLang="en-US" sz="1000" b="0" i="0" u="none" strike="noStrike" baseline="0">
            <a:solidFill>
              <a:srgbClr val="000000"/>
            </a:solidFill>
            <a:latin typeface="HGSｺﾞｼｯｸM" panose="020B0600000000000000" pitchFamily="50" charset="-128"/>
            <a:ea typeface="HGSｺﾞｼｯｸM" panose="020B0600000000000000" pitchFamily="50" charset="-128"/>
            <a:cs typeface="Times New Roman"/>
          </a:endParaRPr>
        </a:p>
      </xdr:txBody>
    </xdr:sp>
    <xdr:clientData/>
  </xdr:twoCellAnchor>
  <xdr:twoCellAnchor>
    <xdr:from>
      <xdr:col>24</xdr:col>
      <xdr:colOff>299357</xdr:colOff>
      <xdr:row>64</xdr:row>
      <xdr:rowOff>136070</xdr:rowOff>
    </xdr:from>
    <xdr:to>
      <xdr:col>28</xdr:col>
      <xdr:colOff>1074965</xdr:colOff>
      <xdr:row>84</xdr:row>
      <xdr:rowOff>285749</xdr:rowOff>
    </xdr:to>
    <xdr:sp macro="" textlink="">
      <xdr:nvSpPr>
        <xdr:cNvPr id="16" name="AutoShape 51"/>
        <xdr:cNvSpPr>
          <a:spLocks noChangeArrowheads="1"/>
        </xdr:cNvSpPr>
      </xdr:nvSpPr>
      <xdr:spPr bwMode="auto">
        <a:xfrm>
          <a:off x="12681857" y="17335499"/>
          <a:ext cx="10341429" cy="6721929"/>
        </a:xfrm>
        <a:prstGeom prst="wedgeRoundRectCallout">
          <a:avLst>
            <a:gd name="adj1" fmla="val 31566"/>
            <a:gd name="adj2" fmla="val 49429"/>
            <a:gd name="adj3" fmla="val 16667"/>
          </a:avLst>
        </a:prstGeom>
        <a:solidFill>
          <a:srgbClr val="FFFFFF"/>
        </a:solidFill>
        <a:ln w="9525" algn="ctr">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8890" rIns="74295" bIns="8890" anchor="t" anchorCtr="0" upright="1">
          <a:noAutofit/>
        </a:bodyPr>
        <a:lstStyle/>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※協定締結の翌年度以降は，協定書に基づいた児童の受け入れ有無また人数によって卒園後の受け皿設定に対する助成額が変わります。</a:t>
          </a:r>
          <a:r>
            <a:rPr lang="ja-JP" sz="1400" u="wavy" kern="100">
              <a:effectLst/>
              <a:latin typeface="游ゴシック" panose="020B0400000000000000" pitchFamily="50" charset="-128"/>
              <a:ea typeface="游ゴシック" panose="020B0400000000000000" pitchFamily="50" charset="-128"/>
              <a:cs typeface="Century" panose="02040604050505020304" pitchFamily="18" charset="0"/>
            </a:rPr>
            <a:t>受け入れ実績がない場合にも助成の対象になります</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a:t>
          </a:r>
        </a:p>
        <a:p>
          <a:pPr marL="114300" indent="-114300" algn="just">
            <a:spcAft>
              <a:spcPts val="0"/>
            </a:spcAft>
          </a:pP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 </a:t>
          </a:r>
          <a:endParaRPr lang="ja-JP" sz="1400" kern="100">
            <a:effectLst/>
            <a:latin typeface="游ゴシック" panose="020B0400000000000000" pitchFamily="50" charset="-128"/>
            <a:ea typeface="游ゴシック" panose="020B0400000000000000" pitchFamily="50" charset="-128"/>
            <a:cs typeface="Century" panose="02040604050505020304" pitchFamily="18" charset="0"/>
          </a:endParaRP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※受入れ実績として数えるのは，協定により児童が入所した</a:t>
          </a:r>
          <a:r>
            <a:rPr lang="ja-JP" sz="1400" b="1" u="sng" kern="100">
              <a:effectLst/>
              <a:latin typeface="游ゴシック" panose="020B0400000000000000" pitchFamily="50" charset="-128"/>
              <a:ea typeface="游ゴシック" panose="020B0400000000000000" pitchFamily="50" charset="-128"/>
              <a:cs typeface="Century" panose="02040604050505020304" pitchFamily="18" charset="0"/>
            </a:rPr>
            <a:t>初年度の</a:t>
          </a:r>
          <a:r>
            <a:rPr lang="en-US" sz="1400" b="1" u="sng" kern="100">
              <a:effectLst/>
              <a:latin typeface="游ゴシック" panose="020B0400000000000000" pitchFamily="50" charset="-128"/>
              <a:ea typeface="游ゴシック" panose="020B0400000000000000" pitchFamily="50" charset="-128"/>
              <a:cs typeface="Century" panose="02040604050505020304" pitchFamily="18" charset="0"/>
            </a:rPr>
            <a:t>1</a:t>
          </a:r>
          <a:r>
            <a:rPr lang="ja-JP" sz="1400" b="1" u="sng" kern="100">
              <a:effectLst/>
              <a:latin typeface="游ゴシック" panose="020B0400000000000000" pitchFamily="50" charset="-128"/>
              <a:ea typeface="游ゴシック" panose="020B0400000000000000" pitchFamily="50" charset="-128"/>
              <a:cs typeface="Century" panose="02040604050505020304" pitchFamily="18" charset="0"/>
            </a:rPr>
            <a:t>回のみ</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となります（当該児童が次年度以降も在籍している場合であっても当該児童は受入れ実績の対象としては数えません）。</a:t>
          </a: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　　例）協定による受入れ児童数が、</a:t>
          </a:r>
          <a:r>
            <a:rPr lang="en-US" altLang="ja-JP" sz="1400" kern="100">
              <a:effectLst/>
              <a:latin typeface="游ゴシック" panose="020B0400000000000000" pitchFamily="50" charset="-128"/>
              <a:ea typeface="游ゴシック" panose="020B0400000000000000" pitchFamily="50" charset="-128"/>
              <a:cs typeface="Century" panose="02040604050505020304" pitchFamily="18" charset="0"/>
            </a:rPr>
            <a:t>R5</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.4.1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は</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人（そのまま在籍中），</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R6.4.1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は</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0</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人であった</a:t>
          </a: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　　　　　⇒「</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R6.4.1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の受入れ実績は</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0</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人」となります</a:t>
          </a:r>
        </a:p>
        <a:p>
          <a:pPr marL="114300" indent="-114300" algn="just">
            <a:spcAft>
              <a:spcPts val="0"/>
            </a:spcAft>
          </a:pP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 </a:t>
          </a:r>
          <a:endParaRPr lang="ja-JP" sz="1400" kern="100">
            <a:effectLst/>
            <a:latin typeface="游ゴシック" panose="020B0400000000000000" pitchFamily="50" charset="-128"/>
            <a:ea typeface="游ゴシック" panose="020B0400000000000000" pitchFamily="50" charset="-128"/>
            <a:cs typeface="Century" panose="02040604050505020304" pitchFamily="18" charset="0"/>
          </a:endParaRP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a:t>
          </a:r>
          <a:r>
            <a:rPr lang="en-US" sz="1400" b="1" u="sng" kern="100">
              <a:effectLst/>
              <a:latin typeface="游ゴシック" panose="020B0400000000000000" pitchFamily="50" charset="-128"/>
              <a:ea typeface="游ゴシック" panose="020B0400000000000000" pitchFamily="50" charset="-128"/>
              <a:cs typeface="Century" panose="02040604050505020304" pitchFamily="18" charset="0"/>
            </a:rPr>
            <a:t>R6.3.31</a:t>
          </a:r>
          <a:r>
            <a:rPr lang="ja-JP" sz="1400" b="1" u="sng" kern="100">
              <a:effectLst/>
              <a:latin typeface="游ゴシック" panose="020B0400000000000000" pitchFamily="50" charset="-128"/>
              <a:ea typeface="游ゴシック" panose="020B0400000000000000" pitchFamily="50" charset="-128"/>
              <a:cs typeface="Century" panose="02040604050505020304" pitchFamily="18" charset="0"/>
            </a:rPr>
            <a:t>まで（</a:t>
          </a:r>
          <a:r>
            <a:rPr lang="en-US" sz="1400" b="1" u="sng" kern="100">
              <a:effectLst/>
              <a:latin typeface="游ゴシック" panose="020B0400000000000000" pitchFamily="50" charset="-128"/>
              <a:ea typeface="游ゴシック" panose="020B0400000000000000" pitchFamily="50" charset="-128"/>
              <a:cs typeface="Century" panose="02040604050505020304" pitchFamily="18" charset="0"/>
            </a:rPr>
            <a:t>R5</a:t>
          </a:r>
          <a:r>
            <a:rPr lang="ja-JP" sz="1400" b="1" u="sng" kern="100">
              <a:effectLst/>
              <a:latin typeface="游ゴシック" panose="020B0400000000000000" pitchFamily="50" charset="-128"/>
              <a:ea typeface="游ゴシック" panose="020B0400000000000000" pitchFamily="50" charset="-128"/>
              <a:cs typeface="Century" panose="02040604050505020304" pitchFamily="18" charset="0"/>
            </a:rPr>
            <a:t>年度まで）に連携協定を締結した場合</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は，</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R6</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年度は「連携協定を締結した年度の翌年度」となりますので，以下の補助単価となります。</a:t>
          </a: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　　　　　⇒①</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R6.4.1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時点で協定による受入れ児童が</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人以上いる場合，</a:t>
          </a: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　　　　　　　　連携協定に規定する児童の数　：　</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2</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 64,000</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円　／　</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3</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人以上：</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112,000</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円</a:t>
          </a: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　　　　　⇒②</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R6.4.1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時点で協定による受入れ児童が</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0</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人の場合，</a:t>
          </a: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　　　　　　　　連携協定に規定する児童の数　：　</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2</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 51,200</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円　／　</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3</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人以上：</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100,800</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円</a:t>
          </a:r>
        </a:p>
        <a:p>
          <a:pPr marL="114300" indent="-114300" algn="just">
            <a:spcAft>
              <a:spcPts val="0"/>
            </a:spcAft>
          </a:pP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 </a:t>
          </a:r>
          <a:endParaRPr lang="ja-JP" sz="1400" kern="100">
            <a:effectLst/>
            <a:latin typeface="游ゴシック" panose="020B0400000000000000" pitchFamily="50" charset="-128"/>
            <a:ea typeface="游ゴシック" panose="020B0400000000000000" pitchFamily="50" charset="-128"/>
            <a:cs typeface="Century" panose="02040604050505020304" pitchFamily="18" charset="0"/>
          </a:endParaRP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a:t>
          </a:r>
          <a:r>
            <a:rPr lang="en-US" sz="1400" b="1" u="sng" kern="100">
              <a:effectLst/>
              <a:latin typeface="游ゴシック" panose="020B0400000000000000" pitchFamily="50" charset="-128"/>
              <a:ea typeface="游ゴシック" panose="020B0400000000000000" pitchFamily="50" charset="-128"/>
              <a:cs typeface="Century" panose="02040604050505020304" pitchFamily="18" charset="0"/>
            </a:rPr>
            <a:t>R6.4.1</a:t>
          </a:r>
          <a:r>
            <a:rPr lang="ja-JP" sz="1400" b="1" u="sng" kern="100">
              <a:effectLst/>
              <a:latin typeface="游ゴシック" panose="020B0400000000000000" pitchFamily="50" charset="-128"/>
              <a:ea typeface="游ゴシック" panose="020B0400000000000000" pitchFamily="50" charset="-128"/>
              <a:cs typeface="Century" panose="02040604050505020304" pitchFamily="18" charset="0"/>
            </a:rPr>
            <a:t>以降に協定を締結した場合は</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R6</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年度は「連携協定を初めて締結した日が属する年度」となりますので，以下の補助単価となります。</a:t>
          </a:r>
        </a:p>
        <a:p>
          <a:pPr marL="114300" indent="-114300" algn="just">
            <a:spcAft>
              <a:spcPts val="0"/>
            </a:spcAft>
          </a:pP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　　　　　⇒連携協定に規定する児童の数　：　</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1</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2</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 64,000</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円　／　</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3</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人以上：</a:t>
          </a:r>
          <a:r>
            <a:rPr lang="en-US" sz="1400" kern="100">
              <a:effectLst/>
              <a:latin typeface="游ゴシック" panose="020B0400000000000000" pitchFamily="50" charset="-128"/>
              <a:ea typeface="游ゴシック" panose="020B0400000000000000" pitchFamily="50" charset="-128"/>
              <a:cs typeface="Century" panose="02040604050505020304" pitchFamily="18" charset="0"/>
            </a:rPr>
            <a:t>112,000</a:t>
          </a:r>
          <a:r>
            <a:rPr lang="ja-JP" sz="1400" kern="100">
              <a:effectLst/>
              <a:latin typeface="游ゴシック" panose="020B0400000000000000" pitchFamily="50" charset="-128"/>
              <a:ea typeface="游ゴシック" panose="020B0400000000000000" pitchFamily="50" charset="-128"/>
              <a:cs typeface="Century" panose="02040604050505020304" pitchFamily="18" charset="0"/>
            </a:rPr>
            <a:t>円</a:t>
          </a:r>
        </a:p>
      </xdr:txBody>
    </xdr:sp>
    <xdr:clientData/>
  </xdr:twoCellAnchor>
  <xdr:twoCellAnchor>
    <xdr:from>
      <xdr:col>20</xdr:col>
      <xdr:colOff>27215</xdr:colOff>
      <xdr:row>1</xdr:row>
      <xdr:rowOff>40821</xdr:rowOff>
    </xdr:from>
    <xdr:to>
      <xdr:col>23</xdr:col>
      <xdr:colOff>830035</xdr:colOff>
      <xdr:row>4</xdr:row>
      <xdr:rowOff>312964</xdr:rowOff>
    </xdr:to>
    <xdr:sp macro="" textlink="">
      <xdr:nvSpPr>
        <xdr:cNvPr id="6" name="正方形/長方形 5"/>
        <xdr:cNvSpPr/>
      </xdr:nvSpPr>
      <xdr:spPr>
        <a:xfrm>
          <a:off x="9960429" y="285750"/>
          <a:ext cx="2163535" cy="11702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a:t>作成例</a:t>
          </a:r>
        </a:p>
      </xdr:txBody>
    </xdr:sp>
    <xdr:clientData/>
  </xdr:twoCellAnchor>
  <xdr:twoCellAnchor>
    <xdr:from>
      <xdr:col>27</xdr:col>
      <xdr:colOff>2068286</xdr:colOff>
      <xdr:row>1</xdr:row>
      <xdr:rowOff>27214</xdr:rowOff>
    </xdr:from>
    <xdr:to>
      <xdr:col>28</xdr:col>
      <xdr:colOff>462642</xdr:colOff>
      <xdr:row>4</xdr:row>
      <xdr:rowOff>299357</xdr:rowOff>
    </xdr:to>
    <xdr:sp macro="" textlink="">
      <xdr:nvSpPr>
        <xdr:cNvPr id="17" name="正方形/長方形 16"/>
        <xdr:cNvSpPr/>
      </xdr:nvSpPr>
      <xdr:spPr>
        <a:xfrm>
          <a:off x="21594536" y="272143"/>
          <a:ext cx="2163535" cy="117021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a:t>参考</a:t>
          </a:r>
        </a:p>
      </xdr:txBody>
    </xdr:sp>
    <xdr:clientData/>
  </xdr:twoCellAnchor>
  <xdr:twoCellAnchor>
    <xdr:from>
      <xdr:col>1</xdr:col>
      <xdr:colOff>108858</xdr:colOff>
      <xdr:row>59</xdr:row>
      <xdr:rowOff>40822</xdr:rowOff>
    </xdr:from>
    <xdr:to>
      <xdr:col>5</xdr:col>
      <xdr:colOff>188958</xdr:colOff>
      <xdr:row>61</xdr:row>
      <xdr:rowOff>221706</xdr:rowOff>
    </xdr:to>
    <xdr:sp macro="" textlink="">
      <xdr:nvSpPr>
        <xdr:cNvPr id="18" name="AutoShape 64"/>
        <xdr:cNvSpPr>
          <a:spLocks noChangeArrowheads="1"/>
        </xdr:cNvSpPr>
      </xdr:nvSpPr>
      <xdr:spPr bwMode="auto">
        <a:xfrm>
          <a:off x="326572" y="15865929"/>
          <a:ext cx="1536065" cy="534670"/>
        </a:xfrm>
        <a:prstGeom prst="wedgeRoundRectCallout">
          <a:avLst>
            <a:gd name="adj1" fmla="val 133492"/>
            <a:gd name="adj2" fmla="val -79776"/>
            <a:gd name="adj3" fmla="val 16667"/>
          </a:avLst>
        </a:prstGeom>
        <a:solidFill>
          <a:srgbClr val="FFFFFF"/>
        </a:solidFill>
        <a:ln w="9525" algn="ctr">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8890" rIns="74295" bIns="8890" anchor="t" anchorCtr="0" upright="1">
          <a:noAutofit/>
        </a:bodyPr>
        <a:lstStyle/>
        <a:p>
          <a:pPr algn="just">
            <a:spcAft>
              <a:spcPts val="0"/>
            </a:spcAft>
          </a:pPr>
          <a:r>
            <a:rPr lang="ja-JP" sz="1000" kern="100">
              <a:effectLst/>
              <a:latin typeface="Century" panose="02040604050505020304" pitchFamily="18" charset="0"/>
              <a:ea typeface="ＭＳ Ｐゴシック" panose="020B0600070205080204" pitchFamily="50" charset="-128"/>
              <a:cs typeface="Century" panose="02040604050505020304" pitchFamily="18" charset="0"/>
            </a:rPr>
            <a:t>卒園後の受け皿１～２人の場合の単価</a:t>
          </a:r>
          <a:endParaRPr lang="ja-JP" sz="1050" kern="100">
            <a:effectLst/>
            <a:latin typeface="Century" panose="02040604050505020304" pitchFamily="18" charset="0"/>
            <a:ea typeface="ＭＳ 明朝" panose="02020609040205080304" pitchFamily="17" charset="-128"/>
            <a:cs typeface="Century" panose="02040604050505020304" pitchFamily="18" charset="0"/>
          </a:endParaRPr>
        </a:p>
      </xdr:txBody>
    </xdr:sp>
    <xdr:clientData/>
  </xdr:twoCellAnchor>
  <xdr:twoCellAnchor>
    <xdr:from>
      <xdr:col>20</xdr:col>
      <xdr:colOff>315079</xdr:colOff>
      <xdr:row>75</xdr:row>
      <xdr:rowOff>351038</xdr:rowOff>
    </xdr:from>
    <xdr:to>
      <xdr:col>24</xdr:col>
      <xdr:colOff>513826</xdr:colOff>
      <xdr:row>76</xdr:row>
      <xdr:rowOff>187572</xdr:rowOff>
    </xdr:to>
    <xdr:sp macro="" textlink="">
      <xdr:nvSpPr>
        <xdr:cNvPr id="23" name="左矢印 22"/>
        <xdr:cNvSpPr/>
      </xdr:nvSpPr>
      <xdr:spPr>
        <a:xfrm rot="20493429">
          <a:off x="10248293" y="20530431"/>
          <a:ext cx="2852140" cy="394427"/>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476249</xdr:colOff>
      <xdr:row>77</xdr:row>
      <xdr:rowOff>340178</xdr:rowOff>
    </xdr:from>
    <xdr:to>
      <xdr:col>19</xdr:col>
      <xdr:colOff>449035</xdr:colOff>
      <xdr:row>83</xdr:row>
      <xdr:rowOff>241525</xdr:rowOff>
    </xdr:to>
    <xdr:sp macro="" textlink="">
      <xdr:nvSpPr>
        <xdr:cNvPr id="24" name="AutoShape 9"/>
        <xdr:cNvSpPr>
          <a:spLocks noChangeArrowheads="1"/>
        </xdr:cNvSpPr>
      </xdr:nvSpPr>
      <xdr:spPr bwMode="auto">
        <a:xfrm>
          <a:off x="3456213" y="21159107"/>
          <a:ext cx="6436179" cy="2105704"/>
        </a:xfrm>
        <a:prstGeom prst="wedgeRoundRectCallout">
          <a:avLst>
            <a:gd name="adj1" fmla="val -23480"/>
            <a:gd name="adj2" fmla="val -58550"/>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協定に基づく児童の受入れがない年度も，別表１（２）「②  連携協定に基づく受入れ児童が４月１日現在においていない場合」の単価により助成対象となります。</a:t>
          </a:r>
          <a:endParaRPr lang="en-US" altLang="ja-JP" sz="1400">
            <a:effectLst/>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21</xdr:col>
      <xdr:colOff>476250</xdr:colOff>
      <xdr:row>41</xdr:row>
      <xdr:rowOff>122464</xdr:rowOff>
    </xdr:from>
    <xdr:to>
      <xdr:col>25</xdr:col>
      <xdr:colOff>1809750</xdr:colOff>
      <xdr:row>45</xdr:row>
      <xdr:rowOff>40821</xdr:rowOff>
    </xdr:to>
    <xdr:sp macro="" textlink="">
      <xdr:nvSpPr>
        <xdr:cNvPr id="21" name="AutoShape 9"/>
        <xdr:cNvSpPr>
          <a:spLocks noChangeArrowheads="1"/>
        </xdr:cNvSpPr>
      </xdr:nvSpPr>
      <xdr:spPr bwMode="auto">
        <a:xfrm>
          <a:off x="10695214" y="11280321"/>
          <a:ext cx="4218215" cy="966107"/>
        </a:xfrm>
        <a:prstGeom prst="wedgeRoundRectCallout">
          <a:avLst>
            <a:gd name="adj1" fmla="val -59423"/>
            <a:gd name="adj2" fmla="val 41341"/>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r>
            <a:rPr lang="ja-JP" altLang="en-US" sz="1400">
              <a:effectLst/>
              <a:latin typeface="HGSｺﾞｼｯｸM" panose="020B0600000000000000" pitchFamily="50" charset="-128"/>
              <a:ea typeface="HGSｺﾞｼｯｸM" panose="020B0600000000000000" pitchFamily="50" charset="-128"/>
              <a:cs typeface="+mn-cs"/>
            </a:rPr>
            <a:t>協定書の写しの添付をお願いいたします。</a:t>
          </a:r>
        </a:p>
      </xdr:txBody>
    </xdr:sp>
    <xdr:clientData/>
  </xdr:twoCellAnchor>
  <xdr:twoCellAnchor>
    <xdr:from>
      <xdr:col>12</xdr:col>
      <xdr:colOff>612322</xdr:colOff>
      <xdr:row>0</xdr:row>
      <xdr:rowOff>68036</xdr:rowOff>
    </xdr:from>
    <xdr:to>
      <xdr:col>13</xdr:col>
      <xdr:colOff>340179</xdr:colOff>
      <xdr:row>4</xdr:row>
      <xdr:rowOff>0</xdr:rowOff>
    </xdr:to>
    <xdr:sp macro="" textlink="">
      <xdr:nvSpPr>
        <xdr:cNvPr id="19" name="正方形/長方形 18"/>
        <xdr:cNvSpPr/>
      </xdr:nvSpPr>
      <xdr:spPr>
        <a:xfrm>
          <a:off x="5102679" y="68036"/>
          <a:ext cx="870857" cy="898071"/>
        </a:xfrm>
        <a:prstGeom prst="rect">
          <a:avLst/>
        </a:prstGeom>
        <a:solidFill>
          <a:schemeClr val="accent1">
            <a:alpha val="52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299357</xdr:colOff>
      <xdr:row>10</xdr:row>
      <xdr:rowOff>272142</xdr:rowOff>
    </xdr:from>
    <xdr:to>
      <xdr:col>21</xdr:col>
      <xdr:colOff>204107</xdr:colOff>
      <xdr:row>13</xdr:row>
      <xdr:rowOff>231320</xdr:rowOff>
    </xdr:to>
    <xdr:sp macro="" textlink="">
      <xdr:nvSpPr>
        <xdr:cNvPr id="25" name="正方形/長方形 24"/>
        <xdr:cNvSpPr/>
      </xdr:nvSpPr>
      <xdr:spPr>
        <a:xfrm>
          <a:off x="9538607" y="3075213"/>
          <a:ext cx="884464" cy="857250"/>
        </a:xfrm>
        <a:prstGeom prst="rect">
          <a:avLst/>
        </a:prstGeom>
        <a:solidFill>
          <a:schemeClr val="accent1">
            <a:alpha val="52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693965</xdr:colOff>
      <xdr:row>63</xdr:row>
      <xdr:rowOff>163285</xdr:rowOff>
    </xdr:from>
    <xdr:to>
      <xdr:col>13</xdr:col>
      <xdr:colOff>421822</xdr:colOff>
      <xdr:row>66</xdr:row>
      <xdr:rowOff>40821</xdr:rowOff>
    </xdr:to>
    <xdr:sp macro="" textlink="">
      <xdr:nvSpPr>
        <xdr:cNvPr id="26" name="正方形/長方形 25"/>
        <xdr:cNvSpPr/>
      </xdr:nvSpPr>
      <xdr:spPr>
        <a:xfrm>
          <a:off x="5184322" y="16981714"/>
          <a:ext cx="870857" cy="898071"/>
        </a:xfrm>
        <a:prstGeom prst="rect">
          <a:avLst/>
        </a:prstGeom>
        <a:solidFill>
          <a:schemeClr val="accent1">
            <a:alpha val="52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9"/>
  <sheetViews>
    <sheetView tabSelected="1" view="pageBreakPreview" topLeftCell="A5" zoomScale="84" zoomScaleNormal="100" zoomScaleSheetLayoutView="84" workbookViewId="0">
      <selection activeCell="C9" sqref="C9"/>
    </sheetView>
  </sheetViews>
  <sheetFormatPr defaultRowHeight="13.5"/>
  <cols>
    <col min="1" max="1" width="9.25" style="8" customWidth="1"/>
    <col min="2" max="2" width="9" style="8" customWidth="1"/>
    <col min="3" max="3" width="17.5" style="8" customWidth="1"/>
    <col min="4" max="4" width="8.625" style="8" customWidth="1"/>
    <col min="5" max="5" width="9" style="8" customWidth="1"/>
    <col min="6" max="6" width="26.75" style="8" customWidth="1"/>
    <col min="7" max="7" width="3" style="8" customWidth="1"/>
    <col min="8" max="8" width="3.25" style="8" customWidth="1"/>
    <col min="9" max="9" width="9.5" style="8" customWidth="1"/>
    <col min="10" max="10" width="26" style="8" customWidth="1"/>
    <col min="11" max="11" width="2.125" style="8" customWidth="1"/>
    <col min="12" max="12" width="3.25" style="8" customWidth="1"/>
    <col min="13" max="13" width="9" style="8"/>
    <col min="14" max="14" width="14.375" style="8" customWidth="1"/>
    <col min="15" max="16384" width="9" style="8"/>
  </cols>
  <sheetData>
    <row r="1" spans="1:14" ht="33.75" customHeight="1">
      <c r="A1" s="308" t="s">
        <v>503</v>
      </c>
      <c r="B1" s="308"/>
      <c r="C1" s="308"/>
      <c r="D1" s="308"/>
      <c r="E1" s="308"/>
      <c r="F1" s="308"/>
      <c r="G1" s="308"/>
      <c r="H1" s="308"/>
      <c r="I1" s="308"/>
      <c r="J1" s="308"/>
    </row>
    <row r="2" spans="1:14" ht="17.25">
      <c r="A2" s="7"/>
    </row>
    <row r="3" spans="1:14">
      <c r="A3" s="9"/>
    </row>
    <row r="4" spans="1:14">
      <c r="A4" s="9"/>
    </row>
    <row r="5" spans="1:14" ht="14.25">
      <c r="A5" s="10" t="s">
        <v>28</v>
      </c>
      <c r="B5" s="11"/>
      <c r="C5" s="11"/>
      <c r="D5" s="11"/>
      <c r="E5" s="11"/>
      <c r="F5" s="11"/>
      <c r="G5" s="11"/>
      <c r="H5" s="11"/>
      <c r="I5" s="11"/>
      <c r="J5" s="11"/>
      <c r="K5" s="11"/>
    </row>
    <row r="6" spans="1:14" ht="14.25">
      <c r="A6" s="11"/>
      <c r="B6" s="11"/>
      <c r="C6" s="11"/>
      <c r="D6" s="11"/>
      <c r="E6" s="11"/>
      <c r="F6" s="11"/>
      <c r="G6" s="11"/>
      <c r="H6" s="11"/>
      <c r="I6" s="11"/>
      <c r="J6" s="11"/>
      <c r="K6" s="11"/>
    </row>
    <row r="7" spans="1:14" ht="14.25">
      <c r="A7" s="12" t="s">
        <v>0</v>
      </c>
      <c r="B7" s="11" t="s">
        <v>26</v>
      </c>
      <c r="C7" s="11"/>
      <c r="D7" s="11"/>
      <c r="E7" s="11"/>
      <c r="F7" s="11"/>
      <c r="G7" s="11"/>
      <c r="H7" s="11"/>
      <c r="I7" s="11"/>
      <c r="J7" s="11"/>
      <c r="K7" s="11"/>
    </row>
    <row r="8" spans="1:14" ht="15" thickBot="1">
      <c r="A8" s="12"/>
      <c r="B8" s="11"/>
      <c r="C8" s="11"/>
      <c r="D8" s="11"/>
      <c r="E8" s="11"/>
      <c r="F8" s="11"/>
      <c r="G8" s="11"/>
      <c r="H8" s="11"/>
      <c r="I8" s="11"/>
      <c r="J8" s="11"/>
      <c r="K8" s="11"/>
    </row>
    <row r="9" spans="1:14" ht="30" customHeight="1" thickTop="1" thickBot="1">
      <c r="A9" s="12"/>
      <c r="B9" s="11"/>
      <c r="C9" s="32"/>
      <c r="D9" s="11"/>
      <c r="E9" s="11"/>
      <c r="F9" s="11"/>
      <c r="G9" s="11"/>
      <c r="H9" s="11"/>
      <c r="I9" s="11"/>
      <c r="J9" s="11"/>
      <c r="K9" s="11"/>
    </row>
    <row r="10" spans="1:14" ht="15" thickTop="1">
      <c r="A10" s="12"/>
      <c r="B10" s="11"/>
      <c r="C10" s="11"/>
      <c r="D10" s="11"/>
      <c r="E10" s="11"/>
      <c r="F10" s="11"/>
      <c r="G10" s="11"/>
      <c r="H10" s="11"/>
      <c r="I10" s="11"/>
      <c r="J10" s="11"/>
      <c r="K10" s="11"/>
    </row>
    <row r="11" spans="1:14" ht="14.25">
      <c r="A11" s="12" t="s">
        <v>1</v>
      </c>
      <c r="B11" s="14" t="s">
        <v>494</v>
      </c>
      <c r="C11" s="11"/>
      <c r="D11" s="11"/>
      <c r="E11" s="11"/>
      <c r="F11" s="11"/>
      <c r="G11" s="11"/>
      <c r="H11" s="11"/>
      <c r="I11" s="11"/>
      <c r="J11" s="11"/>
      <c r="K11" s="11"/>
    </row>
    <row r="12" spans="1:14" ht="15" thickBot="1">
      <c r="A12" s="12"/>
      <c r="B12" s="11"/>
      <c r="C12" s="11"/>
      <c r="D12" s="11"/>
      <c r="E12" s="11"/>
      <c r="F12" s="11"/>
      <c r="G12" s="11"/>
      <c r="H12" s="11"/>
      <c r="I12" s="11"/>
      <c r="J12" s="11"/>
      <c r="K12" s="11"/>
    </row>
    <row r="13" spans="1:14" ht="30" customHeight="1" thickTop="1" thickBot="1">
      <c r="A13" s="12"/>
      <c r="B13" s="11"/>
      <c r="C13" s="13" t="s">
        <v>556</v>
      </c>
      <c r="D13" s="11"/>
      <c r="E13" s="11"/>
      <c r="F13" s="11"/>
      <c r="G13" s="11"/>
      <c r="H13" s="11"/>
      <c r="I13" s="11"/>
      <c r="J13" s="11"/>
      <c r="K13" s="11"/>
      <c r="L13" s="15"/>
    </row>
    <row r="14" spans="1:14" ht="15" thickTop="1">
      <c r="A14" s="12"/>
      <c r="B14" s="11"/>
      <c r="C14" s="11"/>
      <c r="D14" s="11"/>
      <c r="E14" s="11"/>
      <c r="F14" s="11"/>
      <c r="G14" s="11"/>
      <c r="H14" s="11"/>
      <c r="I14" s="11"/>
      <c r="J14" s="11"/>
      <c r="K14" s="11"/>
      <c r="L14" s="15"/>
    </row>
    <row r="15" spans="1:14" ht="14.25">
      <c r="A15" s="12"/>
      <c r="B15" s="309" t="s">
        <v>114</v>
      </c>
      <c r="C15" s="309"/>
      <c r="D15" s="309"/>
      <c r="E15" s="309"/>
      <c r="F15" s="309"/>
      <c r="G15" s="309"/>
      <c r="H15" s="309"/>
      <c r="I15" s="309"/>
      <c r="J15" s="309"/>
      <c r="K15" s="309"/>
      <c r="L15" s="309"/>
      <c r="M15" s="309"/>
      <c r="N15" s="309"/>
    </row>
    <row r="16" spans="1:14" ht="14.25">
      <c r="A16" s="12"/>
      <c r="B16" s="309"/>
      <c r="C16" s="309"/>
      <c r="D16" s="309"/>
      <c r="E16" s="309"/>
      <c r="F16" s="309"/>
      <c r="G16" s="309"/>
      <c r="H16" s="309"/>
      <c r="I16" s="309"/>
      <c r="J16" s="309"/>
      <c r="K16" s="309"/>
      <c r="L16" s="309"/>
      <c r="M16" s="309"/>
      <c r="N16" s="309"/>
    </row>
    <row r="17" spans="1:17" ht="14.25">
      <c r="A17" s="12"/>
      <c r="B17" s="11"/>
      <c r="C17" s="11"/>
      <c r="D17" s="11"/>
      <c r="E17" s="11"/>
      <c r="F17" s="11"/>
      <c r="G17" s="11"/>
      <c r="H17" s="11"/>
      <c r="I17" s="11"/>
      <c r="J17" s="11"/>
      <c r="K17" s="11"/>
      <c r="L17" s="15"/>
    </row>
    <row r="18" spans="1:17" ht="29.25" customHeight="1">
      <c r="A18" s="16" t="s">
        <v>2</v>
      </c>
      <c r="B18" s="310" t="s">
        <v>477</v>
      </c>
      <c r="C18" s="310"/>
      <c r="D18" s="310"/>
      <c r="E18" s="310"/>
      <c r="F18" s="310"/>
      <c r="G18" s="310"/>
      <c r="H18" s="310"/>
      <c r="I18" s="310"/>
      <c r="J18" s="310"/>
      <c r="K18" s="310"/>
      <c r="L18" s="310"/>
      <c r="M18" s="310"/>
      <c r="N18" s="310"/>
    </row>
    <row r="19" spans="1:17" ht="14.25">
      <c r="A19" s="12"/>
      <c r="B19" s="11"/>
      <c r="C19" s="11"/>
      <c r="D19" s="11"/>
      <c r="E19" s="11"/>
      <c r="F19" s="11"/>
      <c r="G19" s="11"/>
      <c r="H19" s="11"/>
      <c r="I19" s="11"/>
      <c r="J19" s="11"/>
      <c r="K19" s="11"/>
      <c r="L19" s="15"/>
    </row>
    <row r="20" spans="1:17" ht="13.5" customHeight="1">
      <c r="A20" s="12" t="s">
        <v>24</v>
      </c>
      <c r="B20" s="311" t="s">
        <v>555</v>
      </c>
      <c r="C20" s="311"/>
      <c r="D20" s="311"/>
      <c r="E20" s="311"/>
      <c r="F20" s="311"/>
      <c r="G20" s="311"/>
      <c r="H20" s="311"/>
      <c r="I20" s="311"/>
      <c r="J20" s="311"/>
      <c r="K20" s="311"/>
      <c r="L20" s="311"/>
      <c r="M20" s="311"/>
      <c r="N20" s="311"/>
    </row>
    <row r="21" spans="1:17" ht="24.75" customHeight="1">
      <c r="A21" s="12"/>
      <c r="B21" s="311"/>
      <c r="C21" s="311"/>
      <c r="D21" s="311"/>
      <c r="E21" s="311"/>
      <c r="F21" s="311"/>
      <c r="G21" s="311"/>
      <c r="H21" s="311"/>
      <c r="I21" s="311"/>
      <c r="J21" s="311"/>
      <c r="K21" s="311"/>
      <c r="L21" s="311"/>
      <c r="M21" s="311"/>
      <c r="N21" s="311"/>
    </row>
    <row r="22" spans="1:17" ht="14.25" customHeight="1">
      <c r="A22" s="17"/>
      <c r="B22" s="312"/>
      <c r="C22" s="312"/>
      <c r="D22" s="312"/>
      <c r="E22" s="312"/>
      <c r="F22" s="312"/>
      <c r="G22" s="312"/>
      <c r="H22" s="312"/>
      <c r="I22" s="312"/>
      <c r="J22" s="312"/>
      <c r="K22" s="312"/>
      <c r="L22" s="312"/>
      <c r="M22" s="312"/>
      <c r="N22" s="312"/>
    </row>
    <row r="23" spans="1:17" ht="13.5" customHeight="1">
      <c r="A23" s="17"/>
      <c r="B23" s="312"/>
      <c r="C23" s="312"/>
      <c r="D23" s="312"/>
      <c r="E23" s="312"/>
      <c r="F23" s="312"/>
      <c r="G23" s="312"/>
      <c r="H23" s="312"/>
      <c r="I23" s="312"/>
      <c r="J23" s="312"/>
      <c r="K23" s="312"/>
      <c r="L23" s="312"/>
      <c r="M23" s="312"/>
      <c r="N23" s="312"/>
    </row>
    <row r="24" spans="1:17" ht="14.25" customHeight="1">
      <c r="A24" s="17"/>
      <c r="B24" s="312"/>
      <c r="C24" s="312"/>
      <c r="D24" s="312"/>
      <c r="E24" s="312"/>
      <c r="F24" s="312"/>
      <c r="G24" s="312"/>
      <c r="H24" s="312"/>
      <c r="I24" s="312"/>
      <c r="J24" s="312"/>
      <c r="K24" s="312"/>
      <c r="L24" s="312"/>
      <c r="M24" s="312"/>
      <c r="N24" s="312"/>
    </row>
    <row r="25" spans="1:17">
      <c r="A25" s="17"/>
    </row>
    <row r="26" spans="1:17" s="93" customFormat="1" ht="24.95" customHeight="1">
      <c r="A26" s="313" t="s">
        <v>30</v>
      </c>
      <c r="B26" s="313"/>
      <c r="C26" s="313"/>
      <c r="D26" s="313"/>
      <c r="E26" s="313"/>
      <c r="F26" s="313"/>
      <c r="G26" s="313"/>
      <c r="H26" s="313"/>
      <c r="I26" s="313"/>
      <c r="J26" s="313"/>
      <c r="K26" s="313"/>
      <c r="L26" s="313"/>
      <c r="M26" s="313"/>
      <c r="N26" s="313"/>
      <c r="O26" s="313"/>
      <c r="P26" s="313"/>
    </row>
    <row r="27" spans="1:17" s="93" customFormat="1" ht="24.95" customHeight="1">
      <c r="A27" s="314" t="s">
        <v>166</v>
      </c>
      <c r="B27" s="315"/>
      <c r="C27" s="315"/>
      <c r="D27" s="315"/>
      <c r="E27" s="315"/>
      <c r="F27" s="315"/>
      <c r="G27" s="315"/>
      <c r="H27" s="315"/>
      <c r="I27" s="315"/>
      <c r="J27" s="315"/>
      <c r="K27" s="315"/>
      <c r="L27" s="315"/>
      <c r="M27" s="315"/>
      <c r="N27" s="315"/>
      <c r="O27" s="315"/>
      <c r="P27" s="315"/>
      <c r="Q27" s="94"/>
    </row>
    <row r="28" spans="1:17" s="93" customFormat="1" ht="24.95" customHeight="1">
      <c r="A28" s="316" t="s">
        <v>167</v>
      </c>
      <c r="B28" s="317"/>
      <c r="C28" s="317"/>
      <c r="D28" s="318"/>
      <c r="E28" s="316" t="s">
        <v>168</v>
      </c>
      <c r="F28" s="317"/>
      <c r="G28" s="317"/>
      <c r="H28" s="318"/>
      <c r="I28" s="319" t="s">
        <v>332</v>
      </c>
      <c r="J28" s="320"/>
      <c r="K28" s="320"/>
      <c r="L28" s="321"/>
      <c r="M28" s="95" t="s">
        <v>185</v>
      </c>
      <c r="N28" s="302" t="s">
        <v>186</v>
      </c>
      <c r="O28" s="303"/>
      <c r="P28" s="304"/>
    </row>
    <row r="29" spans="1:17" s="93" customFormat="1" ht="24.95" customHeight="1">
      <c r="A29" s="291" t="s">
        <v>173</v>
      </c>
      <c r="B29" s="305" t="s">
        <v>174</v>
      </c>
      <c r="C29" s="306"/>
      <c r="D29" s="307"/>
      <c r="E29" s="291" t="s">
        <v>175</v>
      </c>
      <c r="F29" s="305" t="s">
        <v>176</v>
      </c>
      <c r="G29" s="306"/>
      <c r="H29" s="307"/>
      <c r="I29" s="95" t="s">
        <v>337</v>
      </c>
      <c r="J29" s="302" t="s">
        <v>338</v>
      </c>
      <c r="K29" s="303"/>
      <c r="L29" s="304"/>
      <c r="M29" s="95" t="s">
        <v>191</v>
      </c>
      <c r="N29" s="302" t="s">
        <v>192</v>
      </c>
      <c r="O29" s="303"/>
      <c r="P29" s="304"/>
      <c r="Q29" s="94"/>
    </row>
    <row r="30" spans="1:17" s="93" customFormat="1" ht="24.95" customHeight="1">
      <c r="A30" s="292" t="s">
        <v>179</v>
      </c>
      <c r="B30" s="302" t="s">
        <v>180</v>
      </c>
      <c r="C30" s="303"/>
      <c r="D30" s="304"/>
      <c r="E30" s="292" t="s">
        <v>181</v>
      </c>
      <c r="F30" s="302" t="s">
        <v>182</v>
      </c>
      <c r="G30" s="303"/>
      <c r="H30" s="304"/>
      <c r="I30" s="95" t="s">
        <v>339</v>
      </c>
      <c r="J30" s="302" t="s">
        <v>340</v>
      </c>
      <c r="K30" s="303"/>
      <c r="L30" s="304"/>
      <c r="M30" s="96" t="s">
        <v>207</v>
      </c>
      <c r="N30" s="302" t="s">
        <v>208</v>
      </c>
      <c r="O30" s="303"/>
      <c r="P30" s="304"/>
      <c r="Q30" s="94"/>
    </row>
    <row r="31" spans="1:17" s="93" customFormat="1" ht="24.95" customHeight="1">
      <c r="A31" s="292" t="s">
        <v>193</v>
      </c>
      <c r="B31" s="302" t="s">
        <v>194</v>
      </c>
      <c r="C31" s="303"/>
      <c r="D31" s="304"/>
      <c r="E31" s="292" t="s">
        <v>187</v>
      </c>
      <c r="F31" s="302" t="s">
        <v>188</v>
      </c>
      <c r="G31" s="303"/>
      <c r="H31" s="304"/>
      <c r="I31" s="95" t="s">
        <v>343</v>
      </c>
      <c r="J31" s="302" t="s">
        <v>344</v>
      </c>
      <c r="K31" s="303"/>
      <c r="L31" s="304"/>
      <c r="M31" s="96" t="s">
        <v>528</v>
      </c>
      <c r="N31" s="302" t="s">
        <v>534</v>
      </c>
      <c r="O31" s="303"/>
      <c r="P31" s="304"/>
      <c r="Q31" s="94"/>
    </row>
    <row r="32" spans="1:17" s="93" customFormat="1" ht="24.95" customHeight="1">
      <c r="A32" s="292" t="s">
        <v>195</v>
      </c>
      <c r="B32" s="302" t="s">
        <v>196</v>
      </c>
      <c r="C32" s="303"/>
      <c r="D32" s="304"/>
      <c r="E32" s="292" t="s">
        <v>197</v>
      </c>
      <c r="F32" s="302" t="s">
        <v>198</v>
      </c>
      <c r="G32" s="303"/>
      <c r="H32" s="304"/>
      <c r="I32" s="95" t="s">
        <v>350</v>
      </c>
      <c r="J32" s="302" t="s">
        <v>351</v>
      </c>
      <c r="K32" s="303"/>
      <c r="L32" s="304"/>
      <c r="M32" s="96" t="s">
        <v>546</v>
      </c>
      <c r="N32" s="302" t="s">
        <v>547</v>
      </c>
      <c r="O32" s="303"/>
      <c r="P32" s="304"/>
      <c r="Q32" s="94"/>
    </row>
    <row r="33" spans="1:17" s="93" customFormat="1" ht="24.95" customHeight="1">
      <c r="A33" s="292" t="s">
        <v>201</v>
      </c>
      <c r="B33" s="302" t="s">
        <v>202</v>
      </c>
      <c r="C33" s="303"/>
      <c r="D33" s="304"/>
      <c r="E33" s="292" t="s">
        <v>203</v>
      </c>
      <c r="F33" s="302" t="s">
        <v>204</v>
      </c>
      <c r="G33" s="303"/>
      <c r="H33" s="304"/>
      <c r="I33" s="95" t="s">
        <v>169</v>
      </c>
      <c r="J33" s="302" t="s">
        <v>170</v>
      </c>
      <c r="K33" s="303"/>
      <c r="L33" s="304"/>
      <c r="M33" s="301" t="s">
        <v>611</v>
      </c>
      <c r="N33" s="302" t="s">
        <v>610</v>
      </c>
      <c r="O33" s="303"/>
      <c r="P33" s="304"/>
      <c r="Q33" s="94"/>
    </row>
    <row r="34" spans="1:17" s="93" customFormat="1" ht="24.95" customHeight="1">
      <c r="A34" s="292" t="s">
        <v>209</v>
      </c>
      <c r="B34" s="302" t="s">
        <v>210</v>
      </c>
      <c r="C34" s="303"/>
      <c r="D34" s="304"/>
      <c r="E34" s="292" t="s">
        <v>218</v>
      </c>
      <c r="F34" s="302" t="s">
        <v>219</v>
      </c>
      <c r="G34" s="303"/>
      <c r="H34" s="304"/>
      <c r="I34" s="95" t="s">
        <v>177</v>
      </c>
      <c r="J34" s="302" t="s">
        <v>178</v>
      </c>
      <c r="K34" s="303"/>
      <c r="L34" s="304"/>
      <c r="M34" s="319" t="s">
        <v>213</v>
      </c>
      <c r="N34" s="320"/>
      <c r="O34" s="320"/>
      <c r="P34" s="321"/>
      <c r="Q34" s="94"/>
    </row>
    <row r="35" spans="1:17" s="93" customFormat="1" ht="24.95" customHeight="1">
      <c r="A35" s="292" t="s">
        <v>216</v>
      </c>
      <c r="B35" s="302" t="s">
        <v>217</v>
      </c>
      <c r="C35" s="303"/>
      <c r="D35" s="304"/>
      <c r="E35" s="292" t="s">
        <v>226</v>
      </c>
      <c r="F35" s="302" t="s">
        <v>227</v>
      </c>
      <c r="G35" s="303"/>
      <c r="H35" s="304"/>
      <c r="I35" s="95" t="s">
        <v>183</v>
      </c>
      <c r="J35" s="302" t="s">
        <v>184</v>
      </c>
      <c r="K35" s="303"/>
      <c r="L35" s="304"/>
      <c r="M35" s="97" t="s">
        <v>214</v>
      </c>
      <c r="N35" s="302" t="s">
        <v>215</v>
      </c>
      <c r="O35" s="303"/>
      <c r="P35" s="304"/>
      <c r="Q35" s="94"/>
    </row>
    <row r="36" spans="1:17" s="93" customFormat="1" ht="24.95" customHeight="1">
      <c r="A36" s="292" t="s">
        <v>224</v>
      </c>
      <c r="B36" s="302" t="s">
        <v>225</v>
      </c>
      <c r="C36" s="303"/>
      <c r="D36" s="304"/>
      <c r="E36" s="292" t="s">
        <v>230</v>
      </c>
      <c r="F36" s="302" t="s">
        <v>231</v>
      </c>
      <c r="G36" s="303"/>
      <c r="H36" s="304"/>
      <c r="I36" s="95" t="s">
        <v>189</v>
      </c>
      <c r="J36" s="302" t="s">
        <v>190</v>
      </c>
      <c r="K36" s="303"/>
      <c r="L36" s="304"/>
      <c r="M36" s="95" t="s">
        <v>222</v>
      </c>
      <c r="N36" s="302" t="s">
        <v>223</v>
      </c>
      <c r="O36" s="303"/>
      <c r="P36" s="304"/>
      <c r="Q36" s="94"/>
    </row>
    <row r="37" spans="1:17" s="93" customFormat="1" ht="24.95" customHeight="1">
      <c r="A37" s="292" t="s">
        <v>228</v>
      </c>
      <c r="B37" s="302" t="s">
        <v>229</v>
      </c>
      <c r="C37" s="303"/>
      <c r="D37" s="304"/>
      <c r="E37" s="292" t="s">
        <v>234</v>
      </c>
      <c r="F37" s="302" t="s">
        <v>235</v>
      </c>
      <c r="G37" s="303"/>
      <c r="H37" s="304"/>
      <c r="I37" s="95" t="s">
        <v>199</v>
      </c>
      <c r="J37" s="302" t="s">
        <v>200</v>
      </c>
      <c r="K37" s="303"/>
      <c r="L37" s="304"/>
      <c r="M37" s="95" t="s">
        <v>236</v>
      </c>
      <c r="N37" s="302" t="s">
        <v>237</v>
      </c>
      <c r="O37" s="303"/>
      <c r="P37" s="304"/>
      <c r="Q37" s="94"/>
    </row>
    <row r="38" spans="1:17" s="93" customFormat="1" ht="24.95" customHeight="1">
      <c r="A38" s="292" t="s">
        <v>232</v>
      </c>
      <c r="B38" s="302" t="s">
        <v>233</v>
      </c>
      <c r="C38" s="303"/>
      <c r="D38" s="304"/>
      <c r="E38" s="292" t="s">
        <v>254</v>
      </c>
      <c r="F38" s="302" t="s">
        <v>255</v>
      </c>
      <c r="G38" s="303"/>
      <c r="H38" s="304"/>
      <c r="I38" s="95" t="s">
        <v>205</v>
      </c>
      <c r="J38" s="302" t="s">
        <v>206</v>
      </c>
      <c r="K38" s="303"/>
      <c r="L38" s="304"/>
      <c r="M38" s="95" t="s">
        <v>246</v>
      </c>
      <c r="N38" s="302" t="s">
        <v>247</v>
      </c>
      <c r="O38" s="303"/>
      <c r="P38" s="304"/>
      <c r="Q38" s="94"/>
    </row>
    <row r="39" spans="1:17" s="93" customFormat="1" ht="24.95" customHeight="1">
      <c r="A39" s="292" t="s">
        <v>238</v>
      </c>
      <c r="B39" s="302" t="s">
        <v>239</v>
      </c>
      <c r="C39" s="303"/>
      <c r="D39" s="304"/>
      <c r="E39" s="292" t="s">
        <v>258</v>
      </c>
      <c r="F39" s="302" t="s">
        <v>259</v>
      </c>
      <c r="G39" s="303"/>
      <c r="H39" s="304"/>
      <c r="I39" s="95" t="s">
        <v>211</v>
      </c>
      <c r="J39" s="302" t="s">
        <v>212</v>
      </c>
      <c r="K39" s="303"/>
      <c r="L39" s="304"/>
      <c r="M39" s="95" t="s">
        <v>266</v>
      </c>
      <c r="N39" s="302" t="s">
        <v>267</v>
      </c>
      <c r="O39" s="303"/>
      <c r="P39" s="304"/>
      <c r="Q39" s="94"/>
    </row>
    <row r="40" spans="1:17" s="93" customFormat="1" ht="24.95" customHeight="1">
      <c r="A40" s="292" t="s">
        <v>242</v>
      </c>
      <c r="B40" s="302" t="s">
        <v>243</v>
      </c>
      <c r="C40" s="303"/>
      <c r="D40" s="304"/>
      <c r="E40" s="292" t="s">
        <v>264</v>
      </c>
      <c r="F40" s="302" t="s">
        <v>265</v>
      </c>
      <c r="G40" s="303"/>
      <c r="H40" s="304"/>
      <c r="I40" s="95" t="s">
        <v>220</v>
      </c>
      <c r="J40" s="302" t="s">
        <v>221</v>
      </c>
      <c r="K40" s="303"/>
      <c r="L40" s="304"/>
      <c r="M40" s="95" t="s">
        <v>275</v>
      </c>
      <c r="N40" s="302" t="s">
        <v>276</v>
      </c>
      <c r="O40" s="303"/>
      <c r="P40" s="304"/>
      <c r="Q40" s="94"/>
    </row>
    <row r="41" spans="1:17" s="93" customFormat="1" ht="24.95" customHeight="1">
      <c r="A41" s="292" t="s">
        <v>248</v>
      </c>
      <c r="B41" s="302" t="s">
        <v>249</v>
      </c>
      <c r="C41" s="303"/>
      <c r="D41" s="304"/>
      <c r="E41" s="292" t="s">
        <v>268</v>
      </c>
      <c r="F41" s="302" t="s">
        <v>269</v>
      </c>
      <c r="G41" s="303"/>
      <c r="H41" s="304"/>
      <c r="I41" s="95" t="s">
        <v>240</v>
      </c>
      <c r="J41" s="302" t="s">
        <v>241</v>
      </c>
      <c r="K41" s="303"/>
      <c r="L41" s="304"/>
      <c r="M41" s="95" t="s">
        <v>285</v>
      </c>
      <c r="N41" s="302" t="s">
        <v>286</v>
      </c>
      <c r="O41" s="303"/>
      <c r="P41" s="304"/>
      <c r="Q41" s="94"/>
    </row>
    <row r="42" spans="1:17" s="93" customFormat="1" ht="24.95" customHeight="1">
      <c r="A42" s="292" t="s">
        <v>252</v>
      </c>
      <c r="B42" s="302" t="s">
        <v>253</v>
      </c>
      <c r="C42" s="303"/>
      <c r="D42" s="304"/>
      <c r="E42" s="292" t="s">
        <v>272</v>
      </c>
      <c r="F42" s="302" t="s">
        <v>273</v>
      </c>
      <c r="G42" s="303"/>
      <c r="H42" s="304"/>
      <c r="I42" s="95" t="s">
        <v>244</v>
      </c>
      <c r="J42" s="302" t="s">
        <v>245</v>
      </c>
      <c r="K42" s="303"/>
      <c r="L42" s="304"/>
      <c r="M42" s="95" t="s">
        <v>296</v>
      </c>
      <c r="N42" s="302" t="s">
        <v>297</v>
      </c>
      <c r="O42" s="303"/>
      <c r="P42" s="304"/>
      <c r="Q42" s="94"/>
    </row>
    <row r="43" spans="1:17" s="93" customFormat="1" ht="24.95" customHeight="1">
      <c r="A43" s="292" t="s">
        <v>256</v>
      </c>
      <c r="B43" s="302" t="s">
        <v>257</v>
      </c>
      <c r="C43" s="303"/>
      <c r="D43" s="304"/>
      <c r="E43" s="292" t="s">
        <v>274</v>
      </c>
      <c r="F43" s="322" t="s">
        <v>548</v>
      </c>
      <c r="G43" s="323"/>
      <c r="H43" s="324"/>
      <c r="I43" s="95" t="s">
        <v>250</v>
      </c>
      <c r="J43" s="302" t="s">
        <v>251</v>
      </c>
      <c r="K43" s="303"/>
      <c r="L43" s="304"/>
      <c r="M43" s="95" t="s">
        <v>300</v>
      </c>
      <c r="N43" s="302" t="s">
        <v>301</v>
      </c>
      <c r="O43" s="303"/>
      <c r="P43" s="304"/>
      <c r="Q43" s="94"/>
    </row>
    <row r="44" spans="1:17" s="93" customFormat="1" ht="24.95" customHeight="1">
      <c r="A44" s="292" t="s">
        <v>262</v>
      </c>
      <c r="B44" s="302" t="s">
        <v>263</v>
      </c>
      <c r="C44" s="303"/>
      <c r="D44" s="304"/>
      <c r="E44" s="292" t="s">
        <v>279</v>
      </c>
      <c r="F44" s="302" t="s">
        <v>280</v>
      </c>
      <c r="G44" s="303"/>
      <c r="H44" s="304"/>
      <c r="I44" s="95" t="s">
        <v>260</v>
      </c>
      <c r="J44" s="302" t="s">
        <v>261</v>
      </c>
      <c r="K44" s="303"/>
      <c r="L44" s="304"/>
      <c r="M44" s="95" t="s">
        <v>304</v>
      </c>
      <c r="N44" s="302" t="s">
        <v>305</v>
      </c>
      <c r="O44" s="303"/>
      <c r="P44" s="304"/>
      <c r="Q44" s="94"/>
    </row>
    <row r="45" spans="1:17" s="93" customFormat="1" ht="24.95" customHeight="1">
      <c r="A45" s="292" t="s">
        <v>270</v>
      </c>
      <c r="B45" s="302" t="s">
        <v>271</v>
      </c>
      <c r="C45" s="303"/>
      <c r="D45" s="304"/>
      <c r="E45" s="292" t="s">
        <v>287</v>
      </c>
      <c r="F45" s="302" t="s">
        <v>288</v>
      </c>
      <c r="G45" s="303"/>
      <c r="H45" s="304"/>
      <c r="I45" s="98" t="s">
        <v>281</v>
      </c>
      <c r="J45" s="302" t="s">
        <v>525</v>
      </c>
      <c r="K45" s="303"/>
      <c r="L45" s="304"/>
      <c r="M45" s="95" t="s">
        <v>306</v>
      </c>
      <c r="N45" s="302" t="s">
        <v>307</v>
      </c>
      <c r="O45" s="303"/>
      <c r="P45" s="304"/>
      <c r="Q45" s="94"/>
    </row>
    <row r="46" spans="1:17" s="93" customFormat="1" ht="24.95" customHeight="1">
      <c r="A46" s="292" t="s">
        <v>277</v>
      </c>
      <c r="B46" s="302" t="s">
        <v>278</v>
      </c>
      <c r="C46" s="303"/>
      <c r="D46" s="304"/>
      <c r="E46" s="292" t="s">
        <v>289</v>
      </c>
      <c r="F46" s="302" t="s">
        <v>290</v>
      </c>
      <c r="G46" s="303"/>
      <c r="H46" s="304"/>
      <c r="I46" s="95" t="s">
        <v>490</v>
      </c>
      <c r="J46" s="302" t="s">
        <v>476</v>
      </c>
      <c r="K46" s="303"/>
      <c r="L46" s="304"/>
      <c r="M46" s="95" t="s">
        <v>317</v>
      </c>
      <c r="N46" s="302" t="s">
        <v>529</v>
      </c>
      <c r="O46" s="303"/>
      <c r="P46" s="304"/>
      <c r="Q46" s="94"/>
    </row>
    <row r="47" spans="1:17" s="93" customFormat="1" ht="24.95" customHeight="1">
      <c r="A47" s="292" t="s">
        <v>282</v>
      </c>
      <c r="B47" s="302" t="s">
        <v>283</v>
      </c>
      <c r="C47" s="303"/>
      <c r="D47" s="304"/>
      <c r="E47" s="292" t="s">
        <v>294</v>
      </c>
      <c r="F47" s="325" t="s">
        <v>535</v>
      </c>
      <c r="G47" s="326"/>
      <c r="H47" s="327"/>
      <c r="I47" s="95" t="s">
        <v>579</v>
      </c>
      <c r="J47" s="302" t="s">
        <v>609</v>
      </c>
      <c r="K47" s="303"/>
      <c r="L47" s="304"/>
      <c r="M47" s="95" t="s">
        <v>322</v>
      </c>
      <c r="N47" s="302" t="s">
        <v>530</v>
      </c>
      <c r="O47" s="303"/>
      <c r="P47" s="304"/>
      <c r="Q47" s="94"/>
    </row>
    <row r="48" spans="1:17" s="93" customFormat="1" ht="24.95" customHeight="1">
      <c r="A48" s="292" t="s">
        <v>292</v>
      </c>
      <c r="B48" s="302" t="s">
        <v>293</v>
      </c>
      <c r="C48" s="303"/>
      <c r="D48" s="304"/>
      <c r="E48" s="292" t="s">
        <v>298</v>
      </c>
      <c r="F48" s="302" t="s">
        <v>299</v>
      </c>
      <c r="G48" s="303"/>
      <c r="H48" s="304"/>
      <c r="I48" s="319" t="s">
        <v>284</v>
      </c>
      <c r="J48" s="320"/>
      <c r="K48" s="320"/>
      <c r="L48" s="321"/>
      <c r="M48" s="95" t="s">
        <v>531</v>
      </c>
      <c r="N48" s="302" t="s">
        <v>538</v>
      </c>
      <c r="O48" s="303"/>
      <c r="P48" s="304"/>
      <c r="Q48" s="94"/>
    </row>
    <row r="49" spans="1:17" s="93" customFormat="1" ht="24.95" customHeight="1">
      <c r="A49" s="292" t="s">
        <v>302</v>
      </c>
      <c r="B49" s="302" t="s">
        <v>303</v>
      </c>
      <c r="C49" s="303"/>
      <c r="D49" s="304"/>
      <c r="E49" s="293" t="s">
        <v>536</v>
      </c>
      <c r="F49" s="302" t="s">
        <v>537</v>
      </c>
      <c r="G49" s="303"/>
      <c r="H49" s="304"/>
      <c r="I49" s="96" t="s">
        <v>291</v>
      </c>
      <c r="J49" s="302" t="s">
        <v>424</v>
      </c>
      <c r="K49" s="303"/>
      <c r="L49" s="304"/>
      <c r="M49" s="295"/>
      <c r="N49" s="298"/>
      <c r="O49" s="298"/>
      <c r="P49" s="298"/>
      <c r="Q49" s="94"/>
    </row>
    <row r="50" spans="1:17" s="93" customFormat="1" ht="24.95" customHeight="1">
      <c r="A50" s="294" t="s">
        <v>513</v>
      </c>
      <c r="B50" s="302" t="s">
        <v>511</v>
      </c>
      <c r="C50" s="303"/>
      <c r="D50" s="304"/>
      <c r="E50" s="292" t="s">
        <v>313</v>
      </c>
      <c r="F50" s="302" t="s">
        <v>314</v>
      </c>
      <c r="G50" s="303"/>
      <c r="H50" s="304"/>
      <c r="I50" s="96" t="s">
        <v>295</v>
      </c>
      <c r="J50" s="302" t="s">
        <v>427</v>
      </c>
      <c r="K50" s="303"/>
      <c r="L50" s="303"/>
      <c r="M50" s="297"/>
      <c r="N50" s="299"/>
      <c r="O50" s="299"/>
      <c r="P50" s="299"/>
      <c r="Q50" s="94"/>
    </row>
    <row r="51" spans="1:17" s="93" customFormat="1" ht="24.95" customHeight="1">
      <c r="A51" s="319" t="s">
        <v>308</v>
      </c>
      <c r="B51" s="320"/>
      <c r="C51" s="320"/>
      <c r="D51" s="321"/>
      <c r="E51" s="292" t="s">
        <v>318</v>
      </c>
      <c r="F51" s="302" t="s">
        <v>319</v>
      </c>
      <c r="G51" s="303"/>
      <c r="H51" s="304"/>
      <c r="I51" s="96" t="s">
        <v>309</v>
      </c>
      <c r="J51" s="302" t="s">
        <v>310</v>
      </c>
      <c r="K51" s="303"/>
      <c r="L51" s="303"/>
      <c r="M51" s="297"/>
      <c r="N51" s="299"/>
      <c r="O51" s="299"/>
      <c r="P51" s="299"/>
      <c r="Q51" s="94"/>
    </row>
    <row r="52" spans="1:17" s="93" customFormat="1" ht="24.95" customHeight="1">
      <c r="A52" s="291" t="s">
        <v>311</v>
      </c>
      <c r="B52" s="302" t="s">
        <v>312</v>
      </c>
      <c r="C52" s="303"/>
      <c r="D52" s="304"/>
      <c r="E52" s="294" t="s">
        <v>325</v>
      </c>
      <c r="F52" s="302" t="s">
        <v>326</v>
      </c>
      <c r="G52" s="303"/>
      <c r="H52" s="304"/>
      <c r="I52" s="96" t="s">
        <v>315</v>
      </c>
      <c r="J52" s="302" t="s">
        <v>316</v>
      </c>
      <c r="K52" s="303"/>
      <c r="L52" s="304"/>
      <c r="M52" s="297"/>
      <c r="N52" s="299"/>
      <c r="O52" s="299"/>
      <c r="P52" s="299"/>
      <c r="Q52" s="94"/>
    </row>
    <row r="53" spans="1:17" s="93" customFormat="1" ht="24.95" customHeight="1">
      <c r="A53" s="292" t="s">
        <v>323</v>
      </c>
      <c r="B53" s="302" t="s">
        <v>324</v>
      </c>
      <c r="C53" s="303"/>
      <c r="D53" s="304"/>
      <c r="E53" s="296" t="s">
        <v>329</v>
      </c>
      <c r="F53" s="302" t="s">
        <v>519</v>
      </c>
      <c r="G53" s="303"/>
      <c r="H53" s="304"/>
      <c r="I53" s="96" t="s">
        <v>320</v>
      </c>
      <c r="J53" s="302" t="s">
        <v>321</v>
      </c>
      <c r="K53" s="303"/>
      <c r="L53" s="304"/>
      <c r="M53" s="297"/>
      <c r="N53" s="299"/>
      <c r="O53" s="299"/>
      <c r="P53" s="299"/>
      <c r="Q53" s="94"/>
    </row>
    <row r="54" spans="1:17" s="93" customFormat="1" ht="24.95" customHeight="1">
      <c r="A54" s="292" t="s">
        <v>327</v>
      </c>
      <c r="B54" s="305" t="s">
        <v>328</v>
      </c>
      <c r="C54" s="306"/>
      <c r="D54" s="307"/>
      <c r="E54" s="296" t="s">
        <v>539</v>
      </c>
      <c r="F54" s="302" t="s">
        <v>540</v>
      </c>
      <c r="G54" s="303"/>
      <c r="H54" s="304"/>
      <c r="I54" s="96" t="s">
        <v>330</v>
      </c>
      <c r="J54" s="302" t="s">
        <v>331</v>
      </c>
      <c r="K54" s="303"/>
      <c r="L54" s="304"/>
      <c r="M54" s="297"/>
      <c r="N54" s="328"/>
      <c r="O54" s="328"/>
      <c r="P54" s="328"/>
      <c r="Q54" s="94"/>
    </row>
    <row r="55" spans="1:17" s="93" customFormat="1" ht="24.95" customHeight="1">
      <c r="A55" s="292" t="s">
        <v>335</v>
      </c>
      <c r="B55" s="302" t="s">
        <v>336</v>
      </c>
      <c r="C55" s="303"/>
      <c r="D55" s="304"/>
      <c r="E55" s="296" t="s">
        <v>521</v>
      </c>
      <c r="F55" s="302" t="s">
        <v>541</v>
      </c>
      <c r="G55" s="303"/>
      <c r="H55" s="304"/>
      <c r="I55" s="96" t="s">
        <v>333</v>
      </c>
      <c r="J55" s="302" t="s">
        <v>334</v>
      </c>
      <c r="K55" s="303"/>
      <c r="L55" s="304"/>
      <c r="M55" s="297"/>
      <c r="N55" s="299"/>
      <c r="O55" s="299"/>
      <c r="P55" s="299"/>
      <c r="Q55" s="94"/>
    </row>
    <row r="56" spans="1:17" s="93" customFormat="1" ht="24.95" customHeight="1">
      <c r="A56" s="292" t="s">
        <v>347</v>
      </c>
      <c r="B56" s="302" t="s">
        <v>348</v>
      </c>
      <c r="C56" s="303"/>
      <c r="D56" s="303"/>
      <c r="E56" s="296" t="s">
        <v>523</v>
      </c>
      <c r="F56" s="302" t="s">
        <v>542</v>
      </c>
      <c r="G56" s="303"/>
      <c r="H56" s="304"/>
      <c r="I56" s="95" t="s">
        <v>341</v>
      </c>
      <c r="J56" s="302" t="s">
        <v>342</v>
      </c>
      <c r="K56" s="303"/>
      <c r="L56" s="304"/>
      <c r="M56" s="297"/>
      <c r="N56" s="299"/>
      <c r="O56" s="299"/>
      <c r="P56" s="299"/>
      <c r="Q56" s="94"/>
    </row>
    <row r="57" spans="1:17" s="93" customFormat="1" ht="24.95" customHeight="1">
      <c r="A57" s="292" t="s">
        <v>349</v>
      </c>
      <c r="B57" s="302" t="s">
        <v>533</v>
      </c>
      <c r="C57" s="303"/>
      <c r="D57" s="304"/>
      <c r="E57" s="296" t="s">
        <v>524</v>
      </c>
      <c r="F57" s="302" t="s">
        <v>543</v>
      </c>
      <c r="G57" s="303"/>
      <c r="H57" s="304"/>
      <c r="I57" s="95" t="s">
        <v>345</v>
      </c>
      <c r="J57" s="302" t="s">
        <v>346</v>
      </c>
      <c r="K57" s="303"/>
      <c r="L57" s="304"/>
      <c r="M57" s="297"/>
      <c r="N57" s="328"/>
      <c r="O57" s="328"/>
      <c r="P57" s="328"/>
      <c r="Q57" s="94"/>
    </row>
    <row r="58" spans="1:17" s="93" customFormat="1" ht="24.95" customHeight="1">
      <c r="A58" s="293" t="s">
        <v>544</v>
      </c>
      <c r="B58" s="302" t="s">
        <v>545</v>
      </c>
      <c r="C58" s="303"/>
      <c r="D58" s="304"/>
      <c r="E58" s="293" t="s">
        <v>549</v>
      </c>
      <c r="F58" s="322" t="s">
        <v>550</v>
      </c>
      <c r="G58" s="323"/>
      <c r="H58" s="324"/>
      <c r="I58" s="95" t="s">
        <v>352</v>
      </c>
      <c r="J58" s="302" t="s">
        <v>353</v>
      </c>
      <c r="K58" s="303"/>
      <c r="L58" s="304"/>
      <c r="M58" s="297"/>
      <c r="N58" s="328"/>
      <c r="O58" s="328"/>
      <c r="P58" s="328"/>
      <c r="Q58" s="94"/>
    </row>
    <row r="59" spans="1:17" s="93" customFormat="1" ht="24.95" customHeight="1">
      <c r="A59" s="295"/>
      <c r="B59" s="298"/>
      <c r="C59" s="298"/>
      <c r="D59" s="298"/>
      <c r="E59" s="296" t="s">
        <v>607</v>
      </c>
      <c r="F59" s="302" t="s">
        <v>608</v>
      </c>
      <c r="G59" s="303"/>
      <c r="H59" s="304"/>
      <c r="I59" s="95" t="s">
        <v>171</v>
      </c>
      <c r="J59" s="302" t="s">
        <v>172</v>
      </c>
      <c r="K59" s="303"/>
      <c r="L59" s="304"/>
      <c r="M59" s="300"/>
      <c r="N59" s="328"/>
      <c r="O59" s="328"/>
      <c r="P59" s="328"/>
      <c r="Q59" s="94"/>
    </row>
  </sheetData>
  <sheetProtection algorithmName="SHA-512" hashValue="BRyFgrjBKnX4pXegEx2W1zKIbNF9K9auLQwUDUieD2VIbPgUWHXfNqWyaMS81h+9qnQLZpRNCsn0AKRmAe6gww==" saltValue="COd+3SfjdMFf+/9NHvdrrA==" spinCount="100000" sheet="1" objects="1" scenarios="1"/>
  <sortState ref="A26:C182">
    <sortCondition ref="B26:B182"/>
  </sortState>
  <mergeCells count="127">
    <mergeCell ref="N57:P57"/>
    <mergeCell ref="N58:P58"/>
    <mergeCell ref="N59:P59"/>
    <mergeCell ref="J59:L59"/>
    <mergeCell ref="F59:H59"/>
    <mergeCell ref="B58:D58"/>
    <mergeCell ref="J58:L58"/>
    <mergeCell ref="F58:H58"/>
    <mergeCell ref="J55:L55"/>
    <mergeCell ref="B55:D55"/>
    <mergeCell ref="F55:H55"/>
    <mergeCell ref="J56:L56"/>
    <mergeCell ref="F56:H56"/>
    <mergeCell ref="J57:L57"/>
    <mergeCell ref="B57:D57"/>
    <mergeCell ref="F57:H57"/>
    <mergeCell ref="J53:L53"/>
    <mergeCell ref="B56:D56"/>
    <mergeCell ref="B53:D53"/>
    <mergeCell ref="J54:L54"/>
    <mergeCell ref="F53:H53"/>
    <mergeCell ref="F54:H54"/>
    <mergeCell ref="B48:D48"/>
    <mergeCell ref="F47:H47"/>
    <mergeCell ref="I48:L48"/>
    <mergeCell ref="N54:P54"/>
    <mergeCell ref="J49:L49"/>
    <mergeCell ref="N48:P48"/>
    <mergeCell ref="B49:D49"/>
    <mergeCell ref="F48:H48"/>
    <mergeCell ref="B50:D50"/>
    <mergeCell ref="F49:H49"/>
    <mergeCell ref="J51:L51"/>
    <mergeCell ref="F50:H50"/>
    <mergeCell ref="F51:H51"/>
    <mergeCell ref="A51:D51"/>
    <mergeCell ref="B54:D54"/>
    <mergeCell ref="J50:L50"/>
    <mergeCell ref="B52:D52"/>
    <mergeCell ref="F52:H52"/>
    <mergeCell ref="J52:L52"/>
    <mergeCell ref="J46:L46"/>
    <mergeCell ref="N45:P45"/>
    <mergeCell ref="B46:D46"/>
    <mergeCell ref="F45:H45"/>
    <mergeCell ref="J47:L47"/>
    <mergeCell ref="N46:P46"/>
    <mergeCell ref="B47:D47"/>
    <mergeCell ref="F46:H46"/>
    <mergeCell ref="N47:P47"/>
    <mergeCell ref="J43:L43"/>
    <mergeCell ref="N42:P42"/>
    <mergeCell ref="B43:D43"/>
    <mergeCell ref="F42:H42"/>
    <mergeCell ref="J44:L44"/>
    <mergeCell ref="N43:P43"/>
    <mergeCell ref="B44:D44"/>
    <mergeCell ref="F43:H43"/>
    <mergeCell ref="J45:L45"/>
    <mergeCell ref="N44:P44"/>
    <mergeCell ref="B45:D45"/>
    <mergeCell ref="F44:H44"/>
    <mergeCell ref="J40:L40"/>
    <mergeCell ref="N39:P39"/>
    <mergeCell ref="B40:D40"/>
    <mergeCell ref="F40:H40"/>
    <mergeCell ref="J41:L41"/>
    <mergeCell ref="N40:P40"/>
    <mergeCell ref="B41:D41"/>
    <mergeCell ref="J42:L42"/>
    <mergeCell ref="N41:P41"/>
    <mergeCell ref="B42:D42"/>
    <mergeCell ref="F41:H41"/>
    <mergeCell ref="J37:L37"/>
    <mergeCell ref="N36:P36"/>
    <mergeCell ref="B37:D37"/>
    <mergeCell ref="F37:H37"/>
    <mergeCell ref="J38:L38"/>
    <mergeCell ref="N37:P37"/>
    <mergeCell ref="B38:D38"/>
    <mergeCell ref="F38:H38"/>
    <mergeCell ref="J39:L39"/>
    <mergeCell ref="B39:D39"/>
    <mergeCell ref="F39:H39"/>
    <mergeCell ref="N38:P38"/>
    <mergeCell ref="J34:L34"/>
    <mergeCell ref="N33:P33"/>
    <mergeCell ref="B34:D34"/>
    <mergeCell ref="F34:H34"/>
    <mergeCell ref="J35:L35"/>
    <mergeCell ref="B35:D35"/>
    <mergeCell ref="F35:H35"/>
    <mergeCell ref="J36:L36"/>
    <mergeCell ref="B36:D36"/>
    <mergeCell ref="F36:H36"/>
    <mergeCell ref="N35:P35"/>
    <mergeCell ref="M34:P34"/>
    <mergeCell ref="J33:L33"/>
    <mergeCell ref="B33:D33"/>
    <mergeCell ref="F33:H33"/>
    <mergeCell ref="A1:J1"/>
    <mergeCell ref="B15:N16"/>
    <mergeCell ref="B18:N18"/>
    <mergeCell ref="B20:N21"/>
    <mergeCell ref="B22:N24"/>
    <mergeCell ref="A26:P26"/>
    <mergeCell ref="A27:P27"/>
    <mergeCell ref="A28:D28"/>
    <mergeCell ref="E28:H28"/>
    <mergeCell ref="I28:L28"/>
    <mergeCell ref="N28:P28"/>
    <mergeCell ref="N29:P29"/>
    <mergeCell ref="B30:D30"/>
    <mergeCell ref="F30:H30"/>
    <mergeCell ref="J31:L31"/>
    <mergeCell ref="N30:P30"/>
    <mergeCell ref="B31:D31"/>
    <mergeCell ref="F31:H31"/>
    <mergeCell ref="J32:L32"/>
    <mergeCell ref="N31:P31"/>
    <mergeCell ref="B29:D29"/>
    <mergeCell ref="F29:H29"/>
    <mergeCell ref="J30:L30"/>
    <mergeCell ref="B32:D32"/>
    <mergeCell ref="F32:H32"/>
    <mergeCell ref="N32:P32"/>
    <mergeCell ref="J29:L29"/>
  </mergeCells>
  <phoneticPr fontId="2"/>
  <pageMargins left="0.7" right="0.7" top="0.75" bottom="0.75" header="0.3" footer="0.3"/>
  <pageSetup paperSize="9" scale="5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05"/>
  <sheetViews>
    <sheetView showZeros="0" view="pageBreakPreview" topLeftCell="A82" zoomScale="53" zoomScaleNormal="85" zoomScaleSheetLayoutView="53" workbookViewId="0">
      <selection activeCell="P13" sqref="P13:T13"/>
    </sheetView>
  </sheetViews>
  <sheetFormatPr defaultRowHeight="18.75"/>
  <cols>
    <col min="1" max="1" width="2.875" style="99" customWidth="1"/>
    <col min="2" max="3" width="2.5" style="99" customWidth="1"/>
    <col min="4" max="4" width="9.875" style="99" customWidth="1"/>
    <col min="5" max="5" width="5.875" style="99" customWidth="1"/>
    <col min="6" max="8" width="5.625" style="99" customWidth="1"/>
    <col min="9" max="9" width="7.375" style="99" customWidth="1"/>
    <col min="10" max="10" width="1.125" style="99" customWidth="1"/>
    <col min="11" max="11" width="5.625" style="99" customWidth="1"/>
    <col min="12" max="12" width="7.25" style="99" customWidth="1"/>
    <col min="13" max="13" width="15" style="99" customWidth="1"/>
    <col min="14" max="14" width="9.875" style="99" customWidth="1"/>
    <col min="15" max="15" width="8.125" style="99" customWidth="1"/>
    <col min="16" max="16" width="7.75" style="99" customWidth="1"/>
    <col min="17" max="17" width="8.125" style="99" customWidth="1"/>
    <col min="18" max="21" width="6.5" style="99" customWidth="1"/>
    <col min="22" max="22" width="8.5" style="99" customWidth="1"/>
    <col min="23" max="24" width="2.875" style="99" customWidth="1"/>
    <col min="25" max="25" width="9" style="99" customWidth="1"/>
    <col min="26" max="26" width="64.375" style="99" customWidth="1"/>
    <col min="27" max="27" width="49.5" style="99" customWidth="1"/>
    <col min="28" max="28" width="21.75" style="99" customWidth="1"/>
    <col min="29" max="16384" width="9" style="99"/>
  </cols>
  <sheetData>
    <row r="1" spans="1:26" ht="25.5">
      <c r="U1" s="329" t="str">
        <f>IF(一番最初に入力!$C$9="","",一番最初に入力!$C$9)</f>
        <v/>
      </c>
      <c r="V1" s="329"/>
      <c r="W1" s="329"/>
      <c r="X1" s="100"/>
      <c r="Z1" s="101" t="s">
        <v>86</v>
      </c>
    </row>
    <row r="2" spans="1:26" s="103" customFormat="1" ht="26.25" customHeight="1">
      <c r="A2" s="356" t="s">
        <v>27</v>
      </c>
      <c r="B2" s="356"/>
      <c r="C2" s="356"/>
      <c r="D2" s="356"/>
      <c r="E2" s="356"/>
      <c r="F2" s="356"/>
      <c r="G2" s="356"/>
      <c r="H2" s="356"/>
      <c r="I2" s="356"/>
      <c r="J2" s="356"/>
      <c r="K2" s="356"/>
      <c r="L2" s="356"/>
      <c r="M2" s="356"/>
      <c r="N2" s="356"/>
      <c r="O2" s="356"/>
      <c r="P2" s="356"/>
      <c r="Q2" s="356"/>
      <c r="R2" s="356"/>
      <c r="S2" s="356"/>
      <c r="T2" s="356"/>
      <c r="U2" s="356"/>
      <c r="V2" s="356"/>
      <c r="W2" s="356"/>
      <c r="X2" s="102"/>
    </row>
    <row r="3" spans="1:26" ht="30" customHeight="1">
      <c r="B3" s="360" t="s">
        <v>101</v>
      </c>
      <c r="C3" s="360"/>
      <c r="D3" s="360"/>
      <c r="E3" s="360"/>
      <c r="F3" s="360"/>
      <c r="G3" s="360"/>
      <c r="H3" s="104"/>
    </row>
    <row r="4" spans="1:26" ht="13.5" customHeight="1">
      <c r="A4" s="105"/>
      <c r="B4" s="357"/>
      <c r="C4" s="357"/>
      <c r="D4" s="357"/>
      <c r="E4" s="357"/>
      <c r="F4" s="357"/>
      <c r="G4" s="357"/>
      <c r="H4" s="106"/>
      <c r="I4" s="107"/>
      <c r="J4" s="107"/>
      <c r="K4" s="107"/>
      <c r="L4" s="107"/>
      <c r="M4" s="107"/>
      <c r="N4" s="107"/>
      <c r="O4" s="107"/>
      <c r="P4" s="107"/>
      <c r="Q4" s="107"/>
      <c r="R4" s="107"/>
      <c r="S4" s="107"/>
      <c r="T4" s="107"/>
      <c r="U4" s="108"/>
      <c r="V4" s="108"/>
    </row>
    <row r="5" spans="1:26" s="114" customFormat="1" ht="27" customHeight="1">
      <c r="A5" s="109"/>
      <c r="B5" s="109"/>
      <c r="C5" s="109"/>
      <c r="D5" s="110"/>
      <c r="E5" s="109"/>
      <c r="F5" s="109"/>
      <c r="G5" s="111"/>
      <c r="H5" s="111"/>
      <c r="I5" s="112"/>
      <c r="J5" s="112"/>
      <c r="K5" s="112" t="s">
        <v>29</v>
      </c>
      <c r="L5" s="113" t="str">
        <f>一番最初に入力!$C$13&amp;""</f>
        <v>6</v>
      </c>
      <c r="M5" s="358" t="s">
        <v>111</v>
      </c>
      <c r="N5" s="358"/>
      <c r="O5" s="358"/>
      <c r="P5" s="358"/>
      <c r="Q5" s="358"/>
      <c r="R5" s="358"/>
      <c r="S5" s="358"/>
      <c r="T5" s="358"/>
      <c r="U5" s="109"/>
      <c r="V5" s="109"/>
    </row>
    <row r="6" spans="1:26" ht="27" customHeight="1">
      <c r="A6" s="115"/>
      <c r="B6" s="115"/>
      <c r="C6" s="115"/>
      <c r="D6" s="115"/>
      <c r="E6" s="115"/>
      <c r="F6" s="115"/>
      <c r="G6" s="108"/>
      <c r="H6" s="108"/>
      <c r="I6" s="108"/>
      <c r="J6" s="108"/>
      <c r="K6" s="108"/>
      <c r="L6" s="108"/>
      <c r="M6" s="108"/>
      <c r="N6" s="108"/>
      <c r="O6" s="108"/>
      <c r="P6" s="108"/>
      <c r="Q6" s="108"/>
      <c r="R6" s="108"/>
      <c r="S6" s="108"/>
      <c r="T6" s="108"/>
      <c r="U6" s="108"/>
      <c r="V6" s="108"/>
    </row>
    <row r="7" spans="1:26" ht="27" customHeight="1">
      <c r="A7" s="116"/>
      <c r="B7" s="116"/>
      <c r="C7" s="116"/>
      <c r="D7" s="116"/>
      <c r="E7" s="116"/>
      <c r="F7" s="116"/>
      <c r="G7" s="108"/>
      <c r="H7" s="108"/>
      <c r="I7" s="116"/>
      <c r="J7" s="116"/>
      <c r="K7" s="116"/>
      <c r="L7" s="116"/>
      <c r="M7" s="116"/>
      <c r="N7" s="116"/>
      <c r="O7" s="108"/>
      <c r="P7" s="117" t="s">
        <v>90</v>
      </c>
      <c r="Q7" s="118"/>
      <c r="R7" s="119" t="s">
        <v>91</v>
      </c>
      <c r="S7" s="118"/>
      <c r="T7" s="119" t="s">
        <v>92</v>
      </c>
      <c r="U7" s="118"/>
      <c r="V7" s="119" t="s">
        <v>93</v>
      </c>
      <c r="W7" s="108"/>
      <c r="X7" s="108"/>
    </row>
    <row r="8" spans="1:26" ht="27" customHeight="1">
      <c r="A8" s="105"/>
      <c r="B8" s="359" t="s">
        <v>10</v>
      </c>
      <c r="C8" s="359"/>
      <c r="D8" s="359"/>
      <c r="E8" s="359"/>
      <c r="F8" s="359"/>
      <c r="G8" s="359"/>
      <c r="H8" s="359"/>
      <c r="I8" s="359"/>
      <c r="J8" s="359"/>
      <c r="K8" s="359"/>
      <c r="L8" s="120"/>
      <c r="M8" s="120"/>
      <c r="N8" s="121"/>
      <c r="O8" s="121"/>
      <c r="P8" s="121"/>
      <c r="Q8" s="121"/>
      <c r="R8" s="121"/>
      <c r="S8" s="121"/>
      <c r="T8" s="121"/>
      <c r="U8" s="121"/>
      <c r="V8" s="121"/>
    </row>
    <row r="9" spans="1:26" ht="23.25" customHeight="1">
      <c r="A9" s="115"/>
      <c r="B9" s="122"/>
      <c r="C9" s="122"/>
      <c r="D9" s="122"/>
      <c r="E9" s="122"/>
      <c r="F9" s="122"/>
      <c r="G9" s="121"/>
      <c r="H9" s="121"/>
      <c r="I9" s="121"/>
      <c r="J9" s="121"/>
      <c r="K9" s="121"/>
      <c r="L9" s="121"/>
      <c r="M9" s="123" t="s">
        <v>20</v>
      </c>
      <c r="N9" s="361" t="str">
        <f>IFERROR(VLOOKUP(一番最初に入力!$C$9,【非表示】法人情報!$1:$1048576,2,FALSE),"")</f>
        <v/>
      </c>
      <c r="O9" s="361"/>
      <c r="P9" s="361"/>
      <c r="Q9" s="361"/>
      <c r="R9" s="361"/>
      <c r="S9" s="361"/>
      <c r="T9" s="361"/>
      <c r="U9" s="361"/>
      <c r="V9" s="124" t="s">
        <v>12</v>
      </c>
    </row>
    <row r="10" spans="1:26" ht="23.25" customHeight="1">
      <c r="A10" s="115"/>
      <c r="B10" s="122"/>
      <c r="C10" s="122"/>
      <c r="D10" s="122"/>
      <c r="E10" s="122"/>
      <c r="F10" s="122"/>
      <c r="G10" s="121"/>
      <c r="H10" s="121"/>
      <c r="I10" s="121"/>
      <c r="J10" s="121"/>
      <c r="K10" s="121"/>
      <c r="L10" s="121"/>
      <c r="M10" s="125" t="s">
        <v>495</v>
      </c>
      <c r="N10" s="365" t="str">
        <f>IFERROR(VLOOKUP(一番最初に入力!$C$9,【非表示】法人情報!$1:$1048576,3,FALSE),"")</f>
        <v/>
      </c>
      <c r="O10" s="365"/>
      <c r="P10" s="365"/>
      <c r="Q10" s="365"/>
      <c r="R10" s="365"/>
      <c r="S10" s="365"/>
      <c r="T10" s="365"/>
      <c r="U10" s="365"/>
      <c r="V10" s="124" t="s">
        <v>12</v>
      </c>
    </row>
    <row r="11" spans="1:26" ht="23.25" customHeight="1">
      <c r="A11" s="126"/>
      <c r="B11" s="120"/>
      <c r="C11" s="120"/>
      <c r="D11" s="120"/>
      <c r="E11" s="120"/>
      <c r="F11" s="120"/>
      <c r="G11" s="120"/>
      <c r="H11" s="120"/>
      <c r="I11" s="120"/>
      <c r="J11" s="120"/>
      <c r="K11" s="335" t="s">
        <v>14</v>
      </c>
      <c r="L11" s="335"/>
      <c r="M11" s="335"/>
      <c r="N11" s="335"/>
      <c r="O11" s="335"/>
      <c r="P11" s="366" t="str">
        <f>IFERROR(VLOOKUP(一番最初に入力!$C$9,【非表示】法人情報!$1:$1048576,4,FALSE),"")</f>
        <v/>
      </c>
      <c r="Q11" s="366"/>
      <c r="R11" s="366"/>
      <c r="S11" s="366"/>
      <c r="T11" s="366"/>
      <c r="U11" s="366"/>
      <c r="V11" s="366"/>
      <c r="W11" s="126" t="s">
        <v>15</v>
      </c>
      <c r="X11" s="126"/>
      <c r="Y11" s="126"/>
      <c r="Z11" s="126"/>
    </row>
    <row r="12" spans="1:26" ht="23.25" customHeight="1">
      <c r="A12" s="126"/>
      <c r="B12" s="120"/>
      <c r="C12" s="120"/>
      <c r="D12" s="120"/>
      <c r="E12" s="120"/>
      <c r="F12" s="120"/>
      <c r="G12" s="120"/>
      <c r="H12" s="120"/>
      <c r="I12" s="120" t="s">
        <v>16</v>
      </c>
      <c r="J12" s="120"/>
      <c r="K12" s="120"/>
      <c r="L12" s="120"/>
      <c r="M12" s="335" t="s">
        <v>25</v>
      </c>
      <c r="N12" s="335"/>
      <c r="O12" s="335"/>
      <c r="P12" s="366" t="str">
        <f>IFERROR(VLOOKUP(一番最初に入力!$C$9,【非表示】法人情報!$1:$1048576,5,FALSE),"")</f>
        <v/>
      </c>
      <c r="Q12" s="366"/>
      <c r="R12" s="366"/>
      <c r="S12" s="366"/>
      <c r="T12" s="366"/>
      <c r="U12" s="366"/>
      <c r="V12" s="366"/>
      <c r="W12" s="126" t="s">
        <v>17</v>
      </c>
      <c r="X12" s="126"/>
      <c r="Y12" s="126"/>
      <c r="Z12" s="126"/>
    </row>
    <row r="13" spans="1:26" ht="23.25" customHeight="1">
      <c r="A13" s="126"/>
      <c r="B13" s="120"/>
      <c r="C13" s="120"/>
      <c r="D13" s="120"/>
      <c r="E13" s="120"/>
      <c r="F13" s="120"/>
      <c r="G13" s="120"/>
      <c r="H13" s="120"/>
      <c r="I13" s="120"/>
      <c r="J13" s="120"/>
      <c r="K13" s="120"/>
      <c r="L13" s="120"/>
      <c r="M13" s="120"/>
      <c r="N13" s="362" t="s">
        <v>18</v>
      </c>
      <c r="O13" s="362"/>
      <c r="P13" s="363"/>
      <c r="Q13" s="363"/>
      <c r="R13" s="363"/>
      <c r="S13" s="363"/>
      <c r="T13" s="363"/>
      <c r="U13" s="127" t="s">
        <v>9</v>
      </c>
      <c r="V13" s="128"/>
      <c r="W13" s="126"/>
      <c r="X13" s="126"/>
      <c r="Y13" s="126"/>
      <c r="Z13" s="126"/>
    </row>
    <row r="14" spans="1:26" ht="23.25" customHeight="1">
      <c r="A14" s="126"/>
      <c r="B14" s="126"/>
      <c r="C14" s="126"/>
      <c r="D14" s="126"/>
      <c r="E14" s="126"/>
      <c r="F14" s="126"/>
      <c r="G14" s="126"/>
      <c r="H14" s="126"/>
      <c r="I14" s="126"/>
      <c r="J14" s="126"/>
      <c r="K14" s="126"/>
      <c r="L14" s="126"/>
      <c r="M14" s="126"/>
      <c r="N14" s="364" t="s">
        <v>19</v>
      </c>
      <c r="O14" s="364"/>
      <c r="P14" s="129"/>
      <c r="Q14" s="129"/>
      <c r="R14" s="129"/>
      <c r="S14" s="129"/>
      <c r="T14" s="129"/>
      <c r="U14" s="129"/>
      <c r="V14" s="126"/>
      <c r="W14" s="126"/>
      <c r="X14" s="126"/>
      <c r="Y14" s="126"/>
      <c r="Z14" s="126"/>
    </row>
    <row r="15" spans="1:26" ht="12" customHeight="1">
      <c r="A15" s="126"/>
      <c r="B15" s="126"/>
      <c r="C15" s="126"/>
      <c r="D15" s="126"/>
      <c r="E15" s="126"/>
      <c r="F15" s="126"/>
      <c r="G15" s="126"/>
      <c r="H15" s="126"/>
      <c r="I15" s="126"/>
      <c r="J15" s="126"/>
      <c r="K15" s="126"/>
      <c r="L15" s="126"/>
      <c r="M15" s="126"/>
      <c r="N15" s="126"/>
      <c r="O15" s="126"/>
      <c r="P15" s="126"/>
      <c r="Q15" s="126"/>
      <c r="R15" s="126"/>
      <c r="S15" s="126"/>
      <c r="T15" s="126"/>
      <c r="U15" s="126"/>
      <c r="V15" s="126"/>
      <c r="W15" s="126"/>
      <c r="X15" s="126"/>
      <c r="Y15" s="126"/>
      <c r="Z15" s="126"/>
    </row>
    <row r="16" spans="1:26" ht="24.95" customHeight="1">
      <c r="C16" s="130"/>
      <c r="D16" s="331" t="s">
        <v>507</v>
      </c>
      <c r="E16" s="331"/>
      <c r="F16" s="331"/>
      <c r="G16" s="331"/>
      <c r="H16" s="331"/>
      <c r="I16" s="331"/>
      <c r="J16" s="331"/>
      <c r="K16" s="331"/>
      <c r="L16" s="331"/>
      <c r="M16" s="331"/>
      <c r="N16" s="331"/>
      <c r="O16" s="331"/>
      <c r="P16" s="331"/>
      <c r="Q16" s="331"/>
      <c r="R16" s="331"/>
      <c r="S16" s="331"/>
      <c r="T16" s="331"/>
      <c r="U16" s="331"/>
      <c r="V16" s="331"/>
    </row>
    <row r="17" spans="1:29" ht="24.95" customHeight="1">
      <c r="A17" s="131"/>
      <c r="B17" s="131"/>
      <c r="C17" s="130"/>
      <c r="D17" s="331" t="s">
        <v>94</v>
      </c>
      <c r="E17" s="331"/>
      <c r="F17" s="331"/>
      <c r="G17" s="331"/>
      <c r="H17" s="331"/>
      <c r="I17" s="331"/>
      <c r="J17" s="331"/>
      <c r="K17" s="331"/>
      <c r="L17" s="331"/>
      <c r="M17" s="331"/>
      <c r="N17" s="331"/>
      <c r="O17" s="331"/>
      <c r="P17" s="331"/>
      <c r="Q17" s="331"/>
      <c r="R17" s="331"/>
      <c r="S17" s="331"/>
      <c r="T17" s="331"/>
      <c r="U17" s="331"/>
      <c r="V17" s="331"/>
    </row>
    <row r="18" spans="1:29" ht="13.5" customHeight="1">
      <c r="A18" s="131"/>
      <c r="B18" s="131"/>
      <c r="C18" s="130"/>
      <c r="D18" s="331"/>
      <c r="E18" s="331"/>
      <c r="F18" s="331"/>
      <c r="G18" s="331"/>
      <c r="H18" s="331"/>
      <c r="I18" s="331"/>
      <c r="J18" s="331"/>
      <c r="K18" s="331"/>
      <c r="L18" s="331"/>
      <c r="M18" s="331"/>
      <c r="N18" s="331"/>
      <c r="O18" s="331"/>
      <c r="P18" s="331"/>
      <c r="Q18" s="331"/>
      <c r="R18" s="331"/>
      <c r="S18" s="331"/>
      <c r="T18" s="331"/>
      <c r="U18" s="331"/>
      <c r="V18" s="331"/>
    </row>
    <row r="19" spans="1:29" ht="23.1" customHeight="1">
      <c r="A19" s="131"/>
      <c r="B19" s="131"/>
      <c r="C19" s="130"/>
      <c r="D19" s="334" t="s">
        <v>31</v>
      </c>
      <c r="E19" s="334"/>
      <c r="F19" s="334"/>
      <c r="G19" s="334"/>
      <c r="H19" s="334"/>
      <c r="I19" s="334"/>
      <c r="J19" s="334"/>
      <c r="K19" s="334"/>
      <c r="L19" s="334"/>
      <c r="M19" s="334"/>
      <c r="N19" s="334"/>
      <c r="O19" s="334"/>
      <c r="P19" s="334"/>
      <c r="Q19" s="334"/>
      <c r="R19" s="334"/>
      <c r="S19" s="334"/>
      <c r="T19" s="334"/>
      <c r="U19" s="334"/>
      <c r="V19" s="130"/>
    </row>
    <row r="20" spans="1:29" ht="14.25" customHeight="1">
      <c r="A20" s="131"/>
      <c r="B20" s="131"/>
      <c r="C20" s="130"/>
      <c r="D20" s="132"/>
      <c r="E20" s="130"/>
      <c r="F20" s="130"/>
      <c r="G20" s="130"/>
      <c r="H20" s="130"/>
      <c r="I20" s="130"/>
      <c r="J20" s="130"/>
      <c r="K20" s="130"/>
      <c r="L20" s="130"/>
      <c r="M20" s="130"/>
      <c r="N20" s="130"/>
      <c r="O20" s="130"/>
      <c r="P20" s="130"/>
      <c r="Q20" s="130"/>
      <c r="R20" s="130"/>
      <c r="S20" s="130"/>
      <c r="T20" s="130"/>
      <c r="U20" s="130"/>
      <c r="V20" s="130"/>
    </row>
    <row r="21" spans="1:29" ht="30" customHeight="1">
      <c r="A21" s="131"/>
      <c r="B21" s="131"/>
      <c r="C21" s="130"/>
      <c r="D21" s="133" t="s">
        <v>478</v>
      </c>
      <c r="E21" s="134"/>
      <c r="F21" s="134"/>
      <c r="G21" s="134"/>
      <c r="H21" s="134"/>
      <c r="I21" s="134"/>
      <c r="J21" s="134"/>
      <c r="K21" s="134" t="s">
        <v>97</v>
      </c>
      <c r="L21" s="333">
        <f>Q23+Q25+Q27+Q29</f>
        <v>0</v>
      </c>
      <c r="M21" s="333"/>
      <c r="N21" s="333"/>
      <c r="O21" s="333"/>
      <c r="P21" s="134" t="s">
        <v>98</v>
      </c>
      <c r="Q21" s="130"/>
      <c r="R21" s="130"/>
      <c r="S21" s="130"/>
      <c r="T21" s="130"/>
      <c r="U21" s="130"/>
      <c r="V21" s="130"/>
    </row>
    <row r="22" spans="1:29" ht="20.25" customHeight="1">
      <c r="A22" s="131"/>
      <c r="B22" s="131"/>
      <c r="C22" s="131"/>
      <c r="D22" s="131"/>
      <c r="E22" s="131"/>
      <c r="F22" s="131"/>
      <c r="G22" s="108"/>
      <c r="H22" s="108"/>
      <c r="I22" s="108"/>
      <c r="J22" s="108"/>
      <c r="K22" s="108"/>
      <c r="L22" s="108"/>
      <c r="M22" s="108"/>
      <c r="N22" s="108"/>
      <c r="O22" s="108"/>
      <c r="P22" s="108"/>
      <c r="Q22" s="108"/>
      <c r="R22" s="108"/>
      <c r="S22" s="108"/>
      <c r="T22" s="108"/>
      <c r="U22" s="108"/>
      <c r="V22" s="108"/>
      <c r="W22" s="135"/>
      <c r="X22" s="135"/>
      <c r="Y22" s="135"/>
      <c r="Z22" s="135"/>
    </row>
    <row r="23" spans="1:29" ht="30" customHeight="1">
      <c r="A23" s="131"/>
      <c r="B23" s="136"/>
      <c r="C23" s="137"/>
      <c r="D23" s="137"/>
      <c r="E23" s="137"/>
      <c r="F23" s="332" t="s">
        <v>100</v>
      </c>
      <c r="G23" s="332"/>
      <c r="H23" s="137"/>
      <c r="J23" s="137"/>
      <c r="K23" s="332" t="s">
        <v>95</v>
      </c>
      <c r="L23" s="332"/>
      <c r="M23" s="332"/>
      <c r="N23" s="137"/>
      <c r="O23" s="138"/>
      <c r="P23" s="139" t="s">
        <v>22</v>
      </c>
      <c r="Q23" s="338">
        <f>P33</f>
        <v>0</v>
      </c>
      <c r="R23" s="338"/>
      <c r="S23" s="338"/>
      <c r="T23" s="138" t="s">
        <v>23</v>
      </c>
      <c r="U23" s="140"/>
      <c r="V23" s="140"/>
      <c r="W23" s="140"/>
      <c r="X23" s="140"/>
      <c r="Y23" s="140"/>
      <c r="Z23" s="140"/>
      <c r="AA23" s="135"/>
      <c r="AB23" s="135"/>
      <c r="AC23" s="135"/>
    </row>
    <row r="24" spans="1:29" ht="9.9499999999999993" customHeight="1">
      <c r="A24" s="131"/>
      <c r="B24" s="136"/>
      <c r="C24" s="137"/>
      <c r="D24" s="137"/>
      <c r="E24" s="137"/>
      <c r="F24" s="137"/>
      <c r="G24" s="137"/>
      <c r="H24" s="137"/>
      <c r="I24" s="137"/>
      <c r="J24" s="137"/>
      <c r="K24" s="137"/>
      <c r="L24" s="137"/>
      <c r="M24" s="137"/>
      <c r="N24" s="137"/>
      <c r="O24" s="141"/>
      <c r="P24" s="139"/>
      <c r="Q24" s="142"/>
      <c r="R24" s="142"/>
      <c r="S24" s="142"/>
      <c r="T24" s="143"/>
      <c r="U24" s="140"/>
      <c r="V24" s="140"/>
      <c r="W24" s="140"/>
      <c r="X24" s="140"/>
      <c r="Y24" s="140"/>
      <c r="Z24" s="140"/>
      <c r="AA24" s="135"/>
      <c r="AB24" s="135"/>
      <c r="AC24" s="135"/>
    </row>
    <row r="25" spans="1:29" ht="30" customHeight="1">
      <c r="A25" s="131"/>
      <c r="B25" s="136"/>
      <c r="C25" s="137"/>
      <c r="D25" s="137"/>
      <c r="E25" s="137"/>
      <c r="F25" s="332"/>
      <c r="G25" s="332"/>
      <c r="H25" s="137"/>
      <c r="J25" s="137"/>
      <c r="K25" s="332" t="s">
        <v>133</v>
      </c>
      <c r="L25" s="332"/>
      <c r="M25" s="332"/>
      <c r="N25" s="332"/>
      <c r="O25" s="332"/>
      <c r="P25" s="139" t="s">
        <v>22</v>
      </c>
      <c r="Q25" s="345">
        <f>R52+R55+R58</f>
        <v>0</v>
      </c>
      <c r="R25" s="345"/>
      <c r="S25" s="345"/>
      <c r="T25" s="138" t="s">
        <v>23</v>
      </c>
      <c r="U25" s="140"/>
      <c r="V25" s="140"/>
      <c r="W25" s="140"/>
      <c r="X25" s="140"/>
      <c r="Y25" s="140"/>
      <c r="Z25" s="140"/>
      <c r="AA25" s="135"/>
      <c r="AB25" s="135"/>
      <c r="AC25" s="135"/>
    </row>
    <row r="26" spans="1:29" ht="9.9499999999999993" customHeight="1">
      <c r="A26" s="131"/>
      <c r="B26" s="136"/>
      <c r="C26" s="137"/>
      <c r="D26" s="137"/>
      <c r="E26" s="137"/>
      <c r="F26" s="137"/>
      <c r="G26" s="137"/>
      <c r="H26" s="137"/>
      <c r="I26" s="137"/>
      <c r="J26" s="137"/>
      <c r="K26" s="137"/>
      <c r="L26" s="137"/>
      <c r="M26" s="137"/>
      <c r="N26" s="137"/>
      <c r="O26" s="141"/>
      <c r="P26" s="139"/>
      <c r="Q26" s="144"/>
      <c r="R26" s="144"/>
      <c r="S26" s="144"/>
      <c r="T26" s="143"/>
      <c r="U26" s="140"/>
      <c r="V26" s="140"/>
      <c r="W26" s="140"/>
      <c r="X26" s="140"/>
      <c r="Y26" s="140"/>
      <c r="Z26" s="140"/>
      <c r="AA26" s="135"/>
      <c r="AB26" s="135"/>
      <c r="AC26" s="135"/>
    </row>
    <row r="27" spans="1:29" ht="30" customHeight="1">
      <c r="A27" s="131"/>
      <c r="B27" s="136"/>
      <c r="C27" s="137"/>
      <c r="D27" s="137"/>
      <c r="E27" s="137"/>
      <c r="F27" s="137"/>
      <c r="G27" s="137"/>
      <c r="H27" s="137"/>
      <c r="I27" s="137"/>
      <c r="J27" s="137"/>
      <c r="K27" s="332" t="s">
        <v>504</v>
      </c>
      <c r="L27" s="332"/>
      <c r="M27" s="332"/>
      <c r="N27" s="137"/>
      <c r="O27" s="141"/>
      <c r="P27" s="139" t="s">
        <v>22</v>
      </c>
      <c r="Q27" s="345">
        <f>Q86</f>
        <v>0</v>
      </c>
      <c r="R27" s="345"/>
      <c r="S27" s="345"/>
      <c r="T27" s="138" t="s">
        <v>23</v>
      </c>
      <c r="U27" s="140"/>
      <c r="V27" s="140"/>
      <c r="W27" s="140"/>
      <c r="X27" s="140"/>
      <c r="Y27" s="140"/>
      <c r="Z27" s="140"/>
      <c r="AA27" s="135"/>
      <c r="AB27" s="135"/>
      <c r="AC27" s="135"/>
    </row>
    <row r="28" spans="1:29" ht="9.9499999999999993" customHeight="1">
      <c r="A28" s="131"/>
      <c r="B28" s="136"/>
      <c r="C28" s="137"/>
      <c r="D28" s="137"/>
      <c r="E28" s="137"/>
      <c r="F28" s="137"/>
      <c r="G28" s="137"/>
      <c r="H28" s="137"/>
      <c r="I28" s="137"/>
      <c r="J28" s="137"/>
      <c r="K28" s="137"/>
      <c r="L28" s="137"/>
      <c r="M28" s="137"/>
      <c r="N28" s="137"/>
      <c r="O28" s="141"/>
      <c r="P28" s="139"/>
      <c r="Q28" s="144"/>
      <c r="R28" s="144"/>
      <c r="S28" s="144"/>
      <c r="T28" s="143"/>
      <c r="U28" s="140"/>
      <c r="V28" s="140"/>
      <c r="W28" s="140"/>
      <c r="X28" s="140"/>
      <c r="Y28" s="140"/>
      <c r="Z28" s="140"/>
      <c r="AA28" s="135"/>
      <c r="AB28" s="135"/>
      <c r="AC28" s="135"/>
    </row>
    <row r="29" spans="1:29" ht="30" customHeight="1">
      <c r="A29" s="131"/>
      <c r="B29" s="136"/>
      <c r="C29" s="137"/>
      <c r="D29" s="137"/>
      <c r="E29" s="137"/>
      <c r="F29" s="137"/>
      <c r="G29" s="137"/>
      <c r="H29" s="137"/>
      <c r="I29" s="137"/>
      <c r="J29" s="137"/>
      <c r="K29" s="332" t="s">
        <v>96</v>
      </c>
      <c r="L29" s="332"/>
      <c r="M29" s="332"/>
      <c r="N29" s="137"/>
      <c r="O29" s="141"/>
      <c r="P29" s="139" t="s">
        <v>22</v>
      </c>
      <c r="Q29" s="345">
        <f>Q96</f>
        <v>0</v>
      </c>
      <c r="R29" s="345"/>
      <c r="S29" s="345"/>
      <c r="T29" s="138" t="s">
        <v>23</v>
      </c>
      <c r="U29" s="140"/>
      <c r="V29" s="140"/>
      <c r="W29" s="140"/>
      <c r="X29" s="140"/>
      <c r="Y29" s="140"/>
      <c r="Z29" s="140"/>
      <c r="AA29" s="135"/>
      <c r="AB29" s="135"/>
      <c r="AC29" s="135"/>
    </row>
    <row r="30" spans="1:29" ht="20.25" customHeight="1">
      <c r="A30" s="131"/>
      <c r="B30" s="136"/>
      <c r="C30" s="137"/>
      <c r="D30" s="137"/>
      <c r="E30" s="137"/>
      <c r="F30" s="137"/>
      <c r="G30" s="137"/>
      <c r="H30" s="137"/>
      <c r="I30" s="137"/>
      <c r="J30" s="137"/>
      <c r="K30" s="141"/>
      <c r="L30" s="141"/>
      <c r="M30" s="145"/>
      <c r="N30" s="141"/>
      <c r="O30" s="146"/>
      <c r="P30" s="140"/>
      <c r="Q30" s="140"/>
      <c r="R30" s="140"/>
      <c r="S30" s="140"/>
      <c r="T30" s="140"/>
      <c r="U30" s="140"/>
      <c r="V30" s="140"/>
      <c r="W30" s="135"/>
      <c r="X30" s="135"/>
      <c r="Y30" s="135"/>
      <c r="Z30" s="135"/>
    </row>
    <row r="31" spans="1:29" ht="30" customHeight="1">
      <c r="A31" s="147"/>
      <c r="B31" s="148"/>
      <c r="C31" s="149"/>
      <c r="D31" s="150" t="s">
        <v>99</v>
      </c>
      <c r="E31" s="332" t="s">
        <v>34</v>
      </c>
      <c r="F31" s="332"/>
      <c r="G31" s="332"/>
      <c r="H31" s="332"/>
      <c r="I31" s="332"/>
      <c r="J31" s="332"/>
      <c r="K31" s="332"/>
      <c r="L31" s="332"/>
      <c r="M31" s="151"/>
      <c r="N31" s="137"/>
      <c r="O31" s="152"/>
      <c r="P31" s="353"/>
      <c r="Q31" s="353"/>
      <c r="R31" s="353"/>
      <c r="S31" s="137"/>
      <c r="T31" s="137"/>
      <c r="U31" s="153"/>
      <c r="V31" s="154"/>
    </row>
    <row r="32" spans="1:29" ht="9.9499999999999993" customHeight="1">
      <c r="A32" s="147"/>
      <c r="B32" s="148"/>
      <c r="C32" s="149"/>
      <c r="D32" s="150"/>
      <c r="E32" s="137"/>
      <c r="F32" s="137"/>
      <c r="G32" s="137"/>
      <c r="H32" s="137"/>
      <c r="I32" s="137"/>
      <c r="J32" s="137"/>
      <c r="K32" s="137"/>
      <c r="L32" s="137"/>
      <c r="M32" s="151"/>
      <c r="N32" s="137"/>
      <c r="O32" s="152"/>
      <c r="P32" s="155"/>
      <c r="Q32" s="155"/>
      <c r="R32" s="155"/>
      <c r="S32" s="137"/>
      <c r="T32" s="137"/>
      <c r="U32" s="153"/>
      <c r="V32" s="154"/>
    </row>
    <row r="33" spans="1:24" s="161" customFormat="1" ht="30" customHeight="1">
      <c r="A33" s="106"/>
      <c r="B33" s="104"/>
      <c r="C33" s="156"/>
      <c r="D33" s="157"/>
      <c r="E33" s="158" t="s">
        <v>102</v>
      </c>
      <c r="F33" s="349">
        <f>IFERROR(VLOOKUP(E103,'助成単価（VLOOKUP用）'!A6:C12,3),0)</f>
        <v>0</v>
      </c>
      <c r="G33" s="349"/>
      <c r="H33" s="349"/>
      <c r="I33" s="349"/>
      <c r="J33" s="349"/>
      <c r="K33" s="349"/>
      <c r="L33" s="159" t="s">
        <v>103</v>
      </c>
      <c r="M33" s="160"/>
      <c r="N33" s="337" t="s">
        <v>104</v>
      </c>
      <c r="O33" s="337"/>
      <c r="P33" s="350">
        <f>IF(M33="",0,F33*M33)</f>
        <v>0</v>
      </c>
      <c r="Q33" s="350"/>
      <c r="R33" s="350"/>
      <c r="S33" s="350"/>
      <c r="T33" s="330" t="s">
        <v>105</v>
      </c>
      <c r="U33" s="330"/>
    </row>
    <row r="34" spans="1:24" s="161" customFormat="1" ht="9.9499999999999993" customHeight="1">
      <c r="A34" s="106"/>
      <c r="B34" s="104"/>
      <c r="C34" s="156"/>
      <c r="D34" s="157"/>
      <c r="E34" s="137"/>
      <c r="F34" s="137"/>
      <c r="G34" s="141"/>
      <c r="H34" s="141"/>
      <c r="I34" s="141"/>
      <c r="J34" s="141"/>
      <c r="K34" s="141"/>
      <c r="L34" s="141"/>
      <c r="M34" s="141"/>
      <c r="N34" s="141"/>
      <c r="O34" s="141"/>
      <c r="P34" s="162"/>
      <c r="Q34" s="162"/>
      <c r="R34" s="162"/>
      <c r="S34" s="162"/>
      <c r="T34" s="162"/>
      <c r="U34" s="163"/>
      <c r="V34" s="164"/>
    </row>
    <row r="35" spans="1:24" s="161" customFormat="1" ht="22.5" customHeight="1">
      <c r="A35" s="106"/>
      <c r="B35" s="104"/>
      <c r="C35" s="156"/>
      <c r="D35" s="157"/>
      <c r="E35" s="137"/>
      <c r="F35" s="332" t="s">
        <v>471</v>
      </c>
      <c r="G35" s="332"/>
      <c r="H35" s="332"/>
      <c r="I35" s="332"/>
      <c r="J35" s="332"/>
      <c r="K35" s="332"/>
      <c r="L35" s="332"/>
      <c r="M35" s="332"/>
      <c r="N35" s="332"/>
      <c r="O35" s="332"/>
      <c r="P35" s="332"/>
      <c r="Q35" s="332"/>
      <c r="R35" s="332"/>
      <c r="S35" s="332"/>
      <c r="T35" s="332"/>
      <c r="U35" s="332"/>
      <c r="V35" s="164"/>
    </row>
    <row r="36" spans="1:24" s="161" customFormat="1" ht="18" customHeight="1">
      <c r="A36" s="106"/>
      <c r="B36" s="104"/>
      <c r="C36" s="156"/>
      <c r="D36" s="157"/>
      <c r="E36" s="137"/>
      <c r="F36" s="137"/>
      <c r="G36" s="137"/>
      <c r="H36" s="137"/>
      <c r="I36" s="137"/>
      <c r="J36" s="137"/>
      <c r="K36" s="137"/>
      <c r="L36" s="137"/>
      <c r="M36" s="137"/>
      <c r="N36" s="137"/>
      <c r="O36" s="137"/>
      <c r="P36" s="137"/>
      <c r="Q36" s="137"/>
      <c r="R36" s="137"/>
      <c r="S36" s="137"/>
      <c r="T36" s="137"/>
      <c r="U36" s="137"/>
      <c r="V36" s="164"/>
    </row>
    <row r="37" spans="1:24" ht="30" customHeight="1">
      <c r="A37" s="147"/>
      <c r="B37" s="148"/>
      <c r="C37" s="149"/>
      <c r="D37" s="149"/>
      <c r="E37" s="332" t="s">
        <v>136</v>
      </c>
      <c r="F37" s="332"/>
      <c r="G37" s="332"/>
      <c r="H37" s="332"/>
      <c r="I37" s="332"/>
      <c r="J37" s="332"/>
      <c r="K37" s="332"/>
      <c r="L37" s="332"/>
      <c r="M37" s="332"/>
      <c r="N37" s="332"/>
      <c r="O37" s="332"/>
      <c r="P37" s="332"/>
      <c r="Q37" s="332"/>
      <c r="R37" s="332"/>
      <c r="S37" s="332"/>
      <c r="T37" s="332"/>
      <c r="U37" s="332"/>
      <c r="V37" s="153"/>
      <c r="W37" s="154"/>
      <c r="X37" s="154"/>
    </row>
    <row r="38" spans="1:24" ht="9.9499999999999993" customHeight="1">
      <c r="A38" s="147"/>
      <c r="B38" s="148"/>
      <c r="C38" s="149"/>
      <c r="D38" s="149"/>
      <c r="E38" s="150"/>
      <c r="F38" s="137"/>
      <c r="G38" s="137"/>
      <c r="H38" s="137"/>
      <c r="I38" s="137"/>
      <c r="J38" s="137"/>
      <c r="K38" s="137"/>
      <c r="L38" s="137"/>
      <c r="M38" s="137"/>
      <c r="N38" s="151"/>
      <c r="O38" s="137"/>
      <c r="P38" s="152"/>
      <c r="Q38" s="155"/>
      <c r="R38" s="155"/>
      <c r="S38" s="155"/>
      <c r="T38" s="137"/>
      <c r="U38" s="137"/>
      <c r="V38" s="153"/>
      <c r="W38" s="154"/>
      <c r="X38" s="154"/>
    </row>
    <row r="39" spans="1:24" ht="30" customHeight="1">
      <c r="A39" s="147"/>
      <c r="B39" s="148"/>
      <c r="C39" s="149"/>
      <c r="D39" s="149"/>
      <c r="E39" s="339" t="s">
        <v>137</v>
      </c>
      <c r="F39" s="339"/>
      <c r="G39" s="339"/>
      <c r="H39" s="339"/>
      <c r="I39" s="339"/>
      <c r="J39" s="339"/>
      <c r="K39" s="339"/>
      <c r="L39" s="137"/>
      <c r="M39" s="137"/>
      <c r="N39" s="137"/>
      <c r="O39" s="137"/>
      <c r="P39" s="137"/>
      <c r="Q39" s="137"/>
      <c r="R39" s="137"/>
      <c r="S39" s="137"/>
      <c r="T39" s="137"/>
      <c r="U39" s="137"/>
      <c r="V39" s="153"/>
      <c r="W39" s="154"/>
      <c r="X39" s="154"/>
    </row>
    <row r="40" spans="1:24" ht="30" customHeight="1">
      <c r="A40" s="147"/>
      <c r="B40" s="148"/>
      <c r="C40" s="149"/>
      <c r="D40" s="149"/>
      <c r="E40" s="165" t="s">
        <v>135</v>
      </c>
      <c r="F40" s="166" t="s">
        <v>140</v>
      </c>
      <c r="G40" s="166"/>
      <c r="H40" s="339" t="s">
        <v>145</v>
      </c>
      <c r="I40" s="339"/>
      <c r="J40" s="339"/>
      <c r="K40" s="339"/>
      <c r="L40" s="339"/>
      <c r="M40" s="339"/>
      <c r="N40" s="167" t="s">
        <v>474</v>
      </c>
      <c r="O40" s="167"/>
      <c r="P40" s="152" t="s">
        <v>138</v>
      </c>
      <c r="Q40" s="167"/>
      <c r="R40" s="152" t="s">
        <v>139</v>
      </c>
      <c r="S40" s="167"/>
      <c r="T40" s="137" t="s">
        <v>141</v>
      </c>
      <c r="U40" s="137" t="s">
        <v>142</v>
      </c>
      <c r="V40" s="153"/>
      <c r="W40" s="154"/>
      <c r="X40" s="154"/>
    </row>
    <row r="41" spans="1:24" s="103" customFormat="1" ht="9" customHeight="1" thickBot="1">
      <c r="A41" s="168"/>
      <c r="B41" s="169"/>
      <c r="C41" s="170"/>
      <c r="D41" s="170"/>
      <c r="E41" s="171"/>
      <c r="F41" s="172"/>
      <c r="G41" s="172"/>
      <c r="H41" s="173"/>
      <c r="I41" s="173"/>
      <c r="J41" s="173"/>
      <c r="K41" s="173"/>
      <c r="L41" s="173"/>
      <c r="M41" s="173"/>
      <c r="N41" s="172"/>
      <c r="O41" s="174"/>
      <c r="P41" s="174"/>
      <c r="Q41" s="174"/>
      <c r="R41" s="174"/>
      <c r="S41" s="174"/>
      <c r="T41" s="174"/>
      <c r="U41" s="174"/>
      <c r="V41" s="175"/>
      <c r="W41" s="176"/>
      <c r="X41" s="176"/>
    </row>
    <row r="42" spans="1:24" s="103" customFormat="1" ht="29.25" customHeight="1" thickBot="1">
      <c r="A42" s="168"/>
      <c r="B42" s="169"/>
      <c r="C42" s="170"/>
      <c r="D42" s="170"/>
      <c r="E42" s="171"/>
      <c r="F42" s="172"/>
      <c r="G42" s="342" t="s">
        <v>148</v>
      </c>
      <c r="H42" s="342"/>
      <c r="I42" s="342"/>
      <c r="J42" s="342"/>
      <c r="K42" s="342"/>
      <c r="L42" s="342"/>
      <c r="M42" s="342"/>
      <c r="N42" s="342"/>
      <c r="O42" s="342"/>
      <c r="P42" s="342"/>
      <c r="Q42" s="342"/>
      <c r="R42" s="177"/>
      <c r="S42" s="174"/>
      <c r="T42" s="174"/>
      <c r="U42" s="174"/>
      <c r="V42" s="175"/>
      <c r="W42" s="176"/>
      <c r="X42" s="176"/>
    </row>
    <row r="43" spans="1:24" s="103" customFormat="1" ht="18.75" customHeight="1">
      <c r="A43" s="168"/>
      <c r="B43" s="169"/>
      <c r="C43" s="170"/>
      <c r="D43" s="170"/>
      <c r="E43" s="343" t="s">
        <v>162</v>
      </c>
      <c r="F43" s="343"/>
      <c r="G43" s="343"/>
      <c r="H43" s="343"/>
      <c r="I43" s="343"/>
      <c r="J43" s="343"/>
      <c r="K43" s="343"/>
      <c r="L43" s="343"/>
      <c r="M43" s="343"/>
      <c r="N43" s="343"/>
      <c r="O43" s="343"/>
      <c r="P43" s="343"/>
      <c r="Q43" s="343"/>
      <c r="R43" s="343"/>
      <c r="S43" s="343"/>
      <c r="T43" s="343"/>
      <c r="U43" s="343"/>
      <c r="V43" s="343"/>
      <c r="W43" s="343"/>
      <c r="X43" s="178"/>
    </row>
    <row r="44" spans="1:24" ht="17.25" customHeight="1">
      <c r="A44" s="147"/>
      <c r="B44" s="148"/>
      <c r="C44" s="149"/>
      <c r="D44" s="149"/>
      <c r="E44" s="343"/>
      <c r="F44" s="343"/>
      <c r="G44" s="343"/>
      <c r="H44" s="343"/>
      <c r="I44" s="343"/>
      <c r="J44" s="343"/>
      <c r="K44" s="343"/>
      <c r="L44" s="343"/>
      <c r="M44" s="343"/>
      <c r="N44" s="343"/>
      <c r="O44" s="343"/>
      <c r="P44" s="343"/>
      <c r="Q44" s="343"/>
      <c r="R44" s="343"/>
      <c r="S44" s="343"/>
      <c r="T44" s="343"/>
      <c r="U44" s="343"/>
      <c r="V44" s="343"/>
      <c r="W44" s="343"/>
      <c r="X44" s="178"/>
    </row>
    <row r="45" spans="1:24" ht="24">
      <c r="A45" s="147"/>
      <c r="B45" s="148"/>
      <c r="C45" s="149"/>
      <c r="D45" s="149"/>
      <c r="E45" s="343"/>
      <c r="F45" s="343"/>
      <c r="G45" s="343"/>
      <c r="H45" s="343"/>
      <c r="I45" s="343"/>
      <c r="J45" s="343"/>
      <c r="K45" s="343"/>
      <c r="L45" s="343"/>
      <c r="M45" s="343"/>
      <c r="N45" s="343"/>
      <c r="O45" s="343"/>
      <c r="P45" s="343"/>
      <c r="Q45" s="343"/>
      <c r="R45" s="343"/>
      <c r="S45" s="343"/>
      <c r="T45" s="343"/>
      <c r="U45" s="343"/>
      <c r="V45" s="343"/>
      <c r="W45" s="343"/>
      <c r="X45" s="178"/>
    </row>
    <row r="46" spans="1:24" ht="24">
      <c r="A46" s="147"/>
      <c r="B46" s="148"/>
      <c r="C46" s="149"/>
      <c r="D46" s="149"/>
      <c r="E46" s="343"/>
      <c r="F46" s="343"/>
      <c r="G46" s="343"/>
      <c r="H46" s="343"/>
      <c r="I46" s="343"/>
      <c r="J46" s="343"/>
      <c r="K46" s="343"/>
      <c r="L46" s="343"/>
      <c r="M46" s="343"/>
      <c r="N46" s="343"/>
      <c r="O46" s="343"/>
      <c r="P46" s="343"/>
      <c r="Q46" s="343"/>
      <c r="R46" s="343"/>
      <c r="S46" s="343"/>
      <c r="T46" s="343"/>
      <c r="U46" s="343"/>
      <c r="V46" s="343"/>
      <c r="W46" s="343"/>
      <c r="X46" s="178"/>
    </row>
    <row r="47" spans="1:24" ht="30" customHeight="1">
      <c r="A47" s="147"/>
      <c r="B47" s="148"/>
      <c r="C47" s="149"/>
      <c r="D47" s="149"/>
      <c r="E47" s="165" t="s">
        <v>135</v>
      </c>
      <c r="F47" s="166" t="s">
        <v>143</v>
      </c>
      <c r="G47" s="137"/>
      <c r="H47" s="137"/>
      <c r="I47" s="137"/>
      <c r="J47" s="137"/>
      <c r="K47" s="137"/>
      <c r="L47" s="137"/>
      <c r="M47" s="137"/>
      <c r="N47" s="137"/>
      <c r="O47" s="137"/>
      <c r="P47" s="137"/>
      <c r="Q47" s="137"/>
      <c r="R47" s="137"/>
      <c r="S47" s="137"/>
      <c r="T47" s="137"/>
      <c r="U47" s="137"/>
      <c r="V47" s="153"/>
      <c r="W47" s="154"/>
      <c r="X47" s="154"/>
    </row>
    <row r="48" spans="1:24" ht="9.75" customHeight="1">
      <c r="A48" s="147"/>
      <c r="B48" s="148"/>
      <c r="C48" s="149"/>
      <c r="D48" s="149"/>
      <c r="E48" s="171"/>
      <c r="F48" s="166"/>
      <c r="G48" s="137"/>
      <c r="H48" s="137"/>
      <c r="I48" s="137"/>
      <c r="J48" s="137"/>
      <c r="K48" s="137"/>
      <c r="L48" s="137"/>
      <c r="M48" s="137"/>
      <c r="N48" s="137"/>
      <c r="O48" s="137"/>
      <c r="P48" s="137"/>
      <c r="Q48" s="137"/>
      <c r="R48" s="137"/>
      <c r="S48" s="137"/>
      <c r="T48" s="137"/>
      <c r="U48" s="137"/>
      <c r="V48" s="153"/>
      <c r="W48" s="154"/>
      <c r="X48" s="154"/>
    </row>
    <row r="49" spans="1:28" ht="24.75" thickBot="1">
      <c r="A49" s="147"/>
      <c r="B49" s="148"/>
      <c r="C49" s="149"/>
      <c r="D49" s="149"/>
      <c r="E49" s="332" t="s">
        <v>146</v>
      </c>
      <c r="F49" s="332"/>
      <c r="G49" s="332"/>
      <c r="H49" s="332"/>
      <c r="I49" s="332"/>
      <c r="J49" s="332"/>
      <c r="K49" s="332"/>
      <c r="L49" s="332"/>
      <c r="M49" s="332"/>
      <c r="N49" s="332"/>
      <c r="O49" s="332"/>
      <c r="P49" s="332"/>
      <c r="Q49" s="332"/>
      <c r="R49" s="332"/>
      <c r="S49" s="332"/>
      <c r="T49" s="332"/>
      <c r="U49" s="137"/>
      <c r="V49" s="153"/>
      <c r="W49" s="154"/>
      <c r="X49" s="154"/>
      <c r="Y49" s="368" t="s">
        <v>115</v>
      </c>
      <c r="Z49" s="368"/>
      <c r="AA49" s="368"/>
      <c r="AB49" s="368"/>
    </row>
    <row r="50" spans="1:28" ht="24.75" thickBot="1">
      <c r="A50" s="147"/>
      <c r="B50" s="148"/>
      <c r="C50" s="149"/>
      <c r="D50" s="179"/>
      <c r="E50" s="341" t="s">
        <v>147</v>
      </c>
      <c r="F50" s="341"/>
      <c r="G50" s="341"/>
      <c r="H50" s="341"/>
      <c r="I50" s="341"/>
      <c r="J50" s="341"/>
      <c r="K50" s="341"/>
      <c r="L50" s="137"/>
      <c r="M50" s="137"/>
      <c r="N50" s="137"/>
      <c r="O50" s="137"/>
      <c r="P50" s="137"/>
      <c r="Q50" s="137"/>
      <c r="R50" s="137"/>
      <c r="S50" s="137"/>
      <c r="T50" s="137"/>
      <c r="U50" s="137"/>
      <c r="V50" s="153"/>
      <c r="W50" s="154"/>
      <c r="X50" s="154"/>
      <c r="Y50" s="369" t="s">
        <v>116</v>
      </c>
      <c r="Z50" s="370"/>
      <c r="AA50" s="371"/>
      <c r="AB50" s="180" t="s">
        <v>38</v>
      </c>
    </row>
    <row r="51" spans="1:28" ht="24.75" thickBot="1">
      <c r="A51" s="147"/>
      <c r="B51" s="148"/>
      <c r="C51" s="149"/>
      <c r="D51" s="149"/>
      <c r="E51" s="150"/>
      <c r="F51" s="137"/>
      <c r="G51" s="137"/>
      <c r="H51" s="137"/>
      <c r="I51" s="137"/>
      <c r="J51" s="137"/>
      <c r="K51" s="137"/>
      <c r="L51" s="137"/>
      <c r="M51" s="137"/>
      <c r="N51" s="151"/>
      <c r="O51" s="137"/>
      <c r="P51" s="152"/>
      <c r="Q51" s="155"/>
      <c r="R51" s="155"/>
      <c r="S51" s="155"/>
      <c r="T51" s="137"/>
      <c r="U51" s="137"/>
      <c r="V51" s="181"/>
      <c r="W51" s="182"/>
      <c r="X51" s="154"/>
      <c r="Y51" s="372" t="s">
        <v>117</v>
      </c>
      <c r="Z51" s="373"/>
      <c r="AA51" s="373"/>
      <c r="AB51" s="183" t="s">
        <v>496</v>
      </c>
    </row>
    <row r="52" spans="1:28" s="191" customFormat="1" ht="30" customHeight="1" thickBot="1">
      <c r="A52" s="184"/>
      <c r="B52" s="185"/>
      <c r="C52" s="186"/>
      <c r="D52" s="187"/>
      <c r="E52" s="188" t="s">
        <v>135</v>
      </c>
      <c r="F52" s="340" t="s">
        <v>130</v>
      </c>
      <c r="G52" s="340"/>
      <c r="H52" s="340"/>
      <c r="I52" s="158" t="s">
        <v>102</v>
      </c>
      <c r="J52" s="338">
        <f>IF(E52="☑","１６，０００",0)</f>
        <v>0</v>
      </c>
      <c r="K52" s="338"/>
      <c r="L52" s="338"/>
      <c r="M52" s="338"/>
      <c r="N52" s="159" t="s">
        <v>103</v>
      </c>
      <c r="O52" s="189"/>
      <c r="P52" s="337" t="s">
        <v>104</v>
      </c>
      <c r="Q52" s="337"/>
      <c r="R52" s="338">
        <f>IFERROR(J52*O52,0)</f>
        <v>0</v>
      </c>
      <c r="S52" s="338"/>
      <c r="T52" s="338"/>
      <c r="U52" s="338"/>
      <c r="V52" s="336" t="s">
        <v>105</v>
      </c>
      <c r="W52" s="336"/>
      <c r="X52" s="190"/>
      <c r="Y52" s="374" t="s">
        <v>119</v>
      </c>
      <c r="Z52" s="375"/>
      <c r="AA52" s="376"/>
      <c r="AB52" s="183" t="s">
        <v>497</v>
      </c>
    </row>
    <row r="53" spans="1:28" s="161" customFormat="1" ht="9.9499999999999993" customHeight="1">
      <c r="A53" s="106"/>
      <c r="B53" s="104"/>
      <c r="C53" s="156"/>
      <c r="D53" s="156"/>
      <c r="E53" s="157"/>
      <c r="F53" s="137"/>
      <c r="G53" s="192"/>
      <c r="H53" s="193"/>
      <c r="I53" s="193"/>
      <c r="J53" s="193"/>
      <c r="K53" s="193"/>
      <c r="L53" s="193"/>
      <c r="M53" s="193"/>
      <c r="N53" s="194"/>
      <c r="O53" s="195"/>
      <c r="P53" s="138"/>
      <c r="Q53" s="138"/>
      <c r="R53" s="193"/>
      <c r="S53" s="193"/>
      <c r="T53" s="193"/>
      <c r="U53" s="193"/>
      <c r="V53" s="190"/>
      <c r="W53" s="190"/>
      <c r="X53" s="190"/>
      <c r="Y53" s="388" t="s">
        <v>121</v>
      </c>
      <c r="Z53" s="389"/>
      <c r="AA53" s="381" t="s">
        <v>500</v>
      </c>
      <c r="AB53" s="390" t="s">
        <v>123</v>
      </c>
    </row>
    <row r="54" spans="1:28" ht="9.9499999999999993" customHeight="1">
      <c r="A54" s="147"/>
      <c r="B54" s="148"/>
      <c r="C54" s="149"/>
      <c r="D54" s="149"/>
      <c r="E54" s="150"/>
      <c r="F54" s="137"/>
      <c r="G54" s="137"/>
      <c r="H54" s="137"/>
      <c r="I54" s="137"/>
      <c r="J54" s="137" t="s">
        <v>463</v>
      </c>
      <c r="K54" s="137"/>
      <c r="L54" s="137"/>
      <c r="M54" s="137"/>
      <c r="N54" s="151"/>
      <c r="O54" s="137"/>
      <c r="P54" s="152"/>
      <c r="Q54" s="155"/>
      <c r="R54" s="155"/>
      <c r="S54" s="155"/>
      <c r="T54" s="137"/>
      <c r="U54" s="137"/>
      <c r="V54" s="181"/>
      <c r="W54" s="182"/>
      <c r="X54" s="182"/>
      <c r="Y54" s="377"/>
      <c r="Z54" s="378"/>
      <c r="AA54" s="382"/>
      <c r="AB54" s="385"/>
    </row>
    <row r="55" spans="1:28" s="191" customFormat="1" ht="30" customHeight="1" thickBot="1">
      <c r="A55" s="184"/>
      <c r="B55" s="185"/>
      <c r="C55" s="186"/>
      <c r="D55" s="186"/>
      <c r="E55" s="188" t="s">
        <v>135</v>
      </c>
      <c r="F55" s="340" t="s">
        <v>131</v>
      </c>
      <c r="G55" s="340"/>
      <c r="H55" s="340"/>
      <c r="I55" s="158" t="s">
        <v>102</v>
      </c>
      <c r="J55" s="338">
        <f>IF(E55="☑","３２，０００",0)</f>
        <v>0</v>
      </c>
      <c r="K55" s="338"/>
      <c r="L55" s="338"/>
      <c r="M55" s="338"/>
      <c r="N55" s="159" t="s">
        <v>103</v>
      </c>
      <c r="O55" s="189"/>
      <c r="P55" s="337" t="s">
        <v>104</v>
      </c>
      <c r="Q55" s="337"/>
      <c r="R55" s="338">
        <f>IFERROR(J55*O55,0)</f>
        <v>0</v>
      </c>
      <c r="S55" s="338"/>
      <c r="T55" s="338"/>
      <c r="U55" s="338"/>
      <c r="V55" s="336" t="s">
        <v>105</v>
      </c>
      <c r="W55" s="336"/>
      <c r="X55" s="190"/>
      <c r="Y55" s="377"/>
      <c r="Z55" s="378"/>
      <c r="AA55" s="383"/>
      <c r="AB55" s="386"/>
    </row>
    <row r="56" spans="1:28" s="161" customFormat="1" ht="9.9499999999999993" customHeight="1">
      <c r="A56" s="106"/>
      <c r="B56" s="104"/>
      <c r="C56" s="156"/>
      <c r="D56" s="156"/>
      <c r="E56" s="157"/>
      <c r="F56" s="137"/>
      <c r="G56" s="192"/>
      <c r="H56" s="193"/>
      <c r="I56" s="193"/>
      <c r="J56" s="193"/>
      <c r="K56" s="193"/>
      <c r="L56" s="193"/>
      <c r="M56" s="193"/>
      <c r="N56" s="194"/>
      <c r="O56" s="195"/>
      <c r="P56" s="138"/>
      <c r="Q56" s="138"/>
      <c r="R56" s="193"/>
      <c r="S56" s="193"/>
      <c r="T56" s="193"/>
      <c r="U56" s="193"/>
      <c r="V56" s="190"/>
      <c r="W56" s="190"/>
      <c r="X56" s="190"/>
      <c r="Y56" s="377"/>
      <c r="Z56" s="378"/>
      <c r="AA56" s="391" t="s">
        <v>160</v>
      </c>
      <c r="AB56" s="390" t="s">
        <v>125</v>
      </c>
    </row>
    <row r="57" spans="1:28" ht="9.9499999999999993" customHeight="1" thickBot="1">
      <c r="A57" s="147"/>
      <c r="B57" s="148"/>
      <c r="C57" s="149"/>
      <c r="D57" s="149"/>
      <c r="E57" s="150"/>
      <c r="F57" s="137"/>
      <c r="G57" s="137"/>
      <c r="H57" s="137"/>
      <c r="I57" s="137"/>
      <c r="J57" s="137"/>
      <c r="K57" s="137"/>
      <c r="L57" s="137"/>
      <c r="M57" s="137"/>
      <c r="N57" s="151"/>
      <c r="O57" s="137"/>
      <c r="P57" s="152"/>
      <c r="Q57" s="155"/>
      <c r="R57" s="155"/>
      <c r="S57" s="155"/>
      <c r="T57" s="137"/>
      <c r="U57" s="137"/>
      <c r="V57" s="181"/>
      <c r="W57" s="182"/>
      <c r="X57" s="182"/>
      <c r="Y57" s="379"/>
      <c r="Z57" s="380"/>
      <c r="AA57" s="392"/>
      <c r="AB57" s="386"/>
    </row>
    <row r="58" spans="1:28" s="191" customFormat="1" ht="30" customHeight="1">
      <c r="A58" s="184"/>
      <c r="B58" s="185"/>
      <c r="C58" s="186"/>
      <c r="D58" s="186"/>
      <c r="E58" s="188" t="s">
        <v>135</v>
      </c>
      <c r="F58" s="340" t="s">
        <v>132</v>
      </c>
      <c r="G58" s="340"/>
      <c r="H58" s="340"/>
      <c r="I58" s="158" t="s">
        <v>102</v>
      </c>
      <c r="J58" s="367" t="str">
        <f>IF(AND(E58="☑",H62="☑",G73="☑"),"６４，０００",IF(AND(E58="☑",O62="☑",G73="☑"),"１１２，０００",IF(AND(E58="☑",H62="☑",L73="☑"),"５１，２００",IF(AND(E58="☑",O62="☑",L73="☑"),"１００，８００",IF(AND(R42="○",E58="☑",H62="☑"),"６４，０００",IF(AND(R42="○",E58="☑",O62="☑"),"１１２，０００",""))))))</f>
        <v/>
      </c>
      <c r="K58" s="367"/>
      <c r="L58" s="367"/>
      <c r="M58" s="367"/>
      <c r="N58" s="159" t="s">
        <v>103</v>
      </c>
      <c r="O58" s="189"/>
      <c r="P58" s="337" t="s">
        <v>104</v>
      </c>
      <c r="Q58" s="337"/>
      <c r="R58" s="338">
        <f>IFERROR(J58*O58,0)</f>
        <v>0</v>
      </c>
      <c r="S58" s="338"/>
      <c r="T58" s="338"/>
      <c r="U58" s="338"/>
      <c r="V58" s="336" t="s">
        <v>105</v>
      </c>
      <c r="W58" s="336"/>
      <c r="X58" s="190"/>
      <c r="Y58" s="377" t="s">
        <v>126</v>
      </c>
      <c r="Z58" s="378"/>
      <c r="AA58" s="381" t="s">
        <v>501</v>
      </c>
      <c r="AB58" s="384" t="s">
        <v>498</v>
      </c>
    </row>
    <row r="59" spans="1:28" s="161" customFormat="1" ht="9.9499999999999993" customHeight="1">
      <c r="A59" s="106"/>
      <c r="B59" s="104"/>
      <c r="C59" s="156"/>
      <c r="D59" s="156"/>
      <c r="E59" s="157"/>
      <c r="F59" s="137"/>
      <c r="G59" s="192"/>
      <c r="H59" s="193"/>
      <c r="I59" s="193"/>
      <c r="J59" s="193"/>
      <c r="K59" s="193"/>
      <c r="L59" s="193"/>
      <c r="M59" s="193"/>
      <c r="N59" s="194"/>
      <c r="O59" s="195"/>
      <c r="P59" s="138"/>
      <c r="Q59" s="138"/>
      <c r="R59" s="196"/>
      <c r="S59" s="196"/>
      <c r="T59" s="196"/>
      <c r="U59" s="196"/>
      <c r="V59" s="163"/>
      <c r="W59" s="163"/>
      <c r="X59" s="163"/>
      <c r="Y59" s="377"/>
      <c r="Z59" s="378"/>
      <c r="AA59" s="382"/>
      <c r="AB59" s="385"/>
    </row>
    <row r="60" spans="1:28" s="202" customFormat="1" ht="9.9499999999999993" customHeight="1" thickBot="1">
      <c r="A60" s="197"/>
      <c r="B60" s="198"/>
      <c r="C60" s="199"/>
      <c r="D60" s="199"/>
      <c r="E60" s="200"/>
      <c r="F60" s="174"/>
      <c r="G60" s="174"/>
      <c r="H60" s="201"/>
      <c r="I60" s="201"/>
      <c r="J60" s="201"/>
      <c r="K60" s="162"/>
      <c r="L60" s="162"/>
      <c r="M60" s="162"/>
      <c r="P60" s="162"/>
      <c r="Q60" s="162"/>
      <c r="R60" s="162"/>
      <c r="S60" s="162"/>
      <c r="T60" s="162"/>
      <c r="U60" s="162"/>
      <c r="V60" s="203"/>
      <c r="W60" s="204"/>
      <c r="X60" s="204"/>
      <c r="Y60" s="377"/>
      <c r="Z60" s="378"/>
      <c r="AA60" s="383"/>
      <c r="AB60" s="386"/>
    </row>
    <row r="61" spans="1:28" s="161" customFormat="1" ht="27.75" customHeight="1">
      <c r="A61" s="106"/>
      <c r="B61" s="104"/>
      <c r="C61" s="156"/>
      <c r="D61" s="156"/>
      <c r="E61" s="156"/>
      <c r="F61" s="157"/>
      <c r="G61" s="393" t="s">
        <v>152</v>
      </c>
      <c r="H61" s="393"/>
      <c r="I61" s="393"/>
      <c r="J61" s="393"/>
      <c r="K61" s="393"/>
      <c r="L61" s="393"/>
      <c r="M61" s="393"/>
      <c r="N61" s="393"/>
      <c r="O61" s="393"/>
      <c r="P61" s="393"/>
      <c r="Q61" s="393"/>
      <c r="R61" s="393"/>
      <c r="S61" s="393"/>
      <c r="T61" s="393"/>
      <c r="U61" s="393"/>
      <c r="V61" s="393"/>
      <c r="W61" s="393"/>
      <c r="X61" s="205"/>
      <c r="Y61" s="377"/>
      <c r="Z61" s="378"/>
      <c r="AA61" s="387" t="s">
        <v>502</v>
      </c>
      <c r="AB61" s="384" t="s">
        <v>499</v>
      </c>
    </row>
    <row r="62" spans="1:28" s="161" customFormat="1" ht="27.95" customHeight="1" thickBot="1">
      <c r="A62" s="106"/>
      <c r="B62" s="104"/>
      <c r="C62" s="156"/>
      <c r="D62" s="156"/>
      <c r="E62" s="156"/>
      <c r="F62" s="157"/>
      <c r="G62" s="157"/>
      <c r="H62" s="188" t="s">
        <v>135</v>
      </c>
      <c r="I62" s="332" t="s">
        <v>149</v>
      </c>
      <c r="J62" s="332"/>
      <c r="K62" s="332"/>
      <c r="L62" s="332"/>
      <c r="M62" s="332"/>
      <c r="N62" s="137"/>
      <c r="O62" s="188" t="s">
        <v>135</v>
      </c>
      <c r="P62" s="332" t="s">
        <v>150</v>
      </c>
      <c r="Q62" s="332"/>
      <c r="R62" s="332"/>
      <c r="S62" s="332"/>
      <c r="T62" s="332"/>
      <c r="U62" s="137"/>
      <c r="V62" s="137"/>
      <c r="W62" s="137"/>
      <c r="X62" s="137"/>
      <c r="Y62" s="379"/>
      <c r="Z62" s="380"/>
      <c r="AA62" s="383"/>
      <c r="AB62" s="386"/>
    </row>
    <row r="63" spans="1:28" s="202" customFormat="1" ht="9.9499999999999993" customHeight="1">
      <c r="A63" s="197"/>
      <c r="B63" s="198"/>
      <c r="C63" s="199"/>
      <c r="D63" s="199"/>
      <c r="E63" s="200"/>
      <c r="F63" s="174"/>
      <c r="G63" s="174"/>
      <c r="H63" s="201"/>
      <c r="I63" s="201"/>
      <c r="J63" s="201"/>
      <c r="K63" s="162"/>
      <c r="L63" s="162"/>
      <c r="M63" s="162"/>
      <c r="P63" s="162"/>
      <c r="Q63" s="162"/>
      <c r="R63" s="162"/>
      <c r="S63" s="162"/>
      <c r="T63" s="162"/>
      <c r="U63" s="162"/>
      <c r="V63" s="203"/>
      <c r="W63" s="204"/>
      <c r="X63" s="204"/>
    </row>
    <row r="64" spans="1:28" s="103" customFormat="1" ht="26.25" customHeight="1">
      <c r="A64" s="356" t="s">
        <v>27</v>
      </c>
      <c r="B64" s="356"/>
      <c r="C64" s="356"/>
      <c r="D64" s="356"/>
      <c r="E64" s="356"/>
      <c r="F64" s="356"/>
      <c r="G64" s="356"/>
      <c r="H64" s="356"/>
      <c r="I64" s="356"/>
      <c r="J64" s="356"/>
      <c r="K64" s="356"/>
      <c r="L64" s="356"/>
      <c r="M64" s="356"/>
      <c r="N64" s="356"/>
      <c r="O64" s="356"/>
      <c r="P64" s="356"/>
      <c r="Q64" s="356"/>
      <c r="R64" s="356"/>
      <c r="S64" s="356"/>
      <c r="T64" s="356"/>
      <c r="U64" s="356"/>
      <c r="V64" s="356"/>
      <c r="W64" s="356"/>
      <c r="X64" s="102"/>
    </row>
    <row r="65" spans="1:25" s="161" customFormat="1" ht="23.25" customHeight="1">
      <c r="A65" s="106"/>
      <c r="B65" s="104"/>
      <c r="C65" s="156"/>
      <c r="D65" s="157"/>
      <c r="E65" s="137"/>
      <c r="F65" s="156"/>
      <c r="G65" s="141"/>
      <c r="H65" s="141"/>
      <c r="I65" s="141"/>
      <c r="J65" s="141"/>
      <c r="K65" s="141"/>
      <c r="L65" s="141"/>
      <c r="M65" s="141"/>
      <c r="N65" s="141"/>
      <c r="O65" s="141"/>
      <c r="P65" s="162"/>
      <c r="Q65" s="162"/>
      <c r="R65" s="162"/>
      <c r="S65" s="162"/>
      <c r="T65" s="162"/>
      <c r="U65" s="163"/>
      <c r="V65" s="164"/>
      <c r="W65" s="164"/>
    </row>
    <row r="66" spans="1:25" s="161" customFormat="1" ht="23.25" customHeight="1">
      <c r="A66" s="106"/>
      <c r="B66" s="104"/>
      <c r="C66" s="156"/>
      <c r="D66" s="157"/>
      <c r="E66" s="137"/>
      <c r="F66" s="156"/>
      <c r="G66" s="141"/>
      <c r="H66" s="141"/>
      <c r="I66" s="141"/>
      <c r="J66" s="141"/>
      <c r="K66" s="141"/>
      <c r="L66" s="141"/>
      <c r="M66" s="141"/>
      <c r="N66" s="141"/>
      <c r="O66" s="141"/>
      <c r="P66" s="162"/>
      <c r="Q66" s="162"/>
      <c r="R66" s="162"/>
      <c r="S66" s="162"/>
      <c r="T66" s="162"/>
      <c r="U66" s="163"/>
      <c r="V66" s="164"/>
      <c r="W66" s="164"/>
    </row>
    <row r="67" spans="1:25" s="161" customFormat="1" ht="23.25" customHeight="1">
      <c r="A67" s="106"/>
      <c r="B67" s="104"/>
      <c r="C67" s="156"/>
      <c r="D67" s="157"/>
      <c r="E67" s="137"/>
      <c r="F67" s="156"/>
      <c r="G67" s="141"/>
      <c r="H67" s="141"/>
      <c r="I67" s="141"/>
      <c r="J67" s="141"/>
      <c r="K67" s="141"/>
      <c r="L67" s="141"/>
      <c r="M67" s="141"/>
      <c r="N67" s="141"/>
      <c r="O67" s="141"/>
      <c r="P67" s="162"/>
      <c r="Q67" s="162"/>
      <c r="R67" s="162"/>
      <c r="S67" s="162"/>
      <c r="T67" s="162"/>
      <c r="U67" s="163"/>
      <c r="V67" s="164"/>
      <c r="W67" s="164"/>
    </row>
    <row r="68" spans="1:25" s="161" customFormat="1" ht="23.25" customHeight="1">
      <c r="A68" s="106"/>
      <c r="B68" s="104"/>
      <c r="C68" s="156"/>
      <c r="D68" s="157"/>
      <c r="E68" s="137"/>
      <c r="F68" s="156"/>
      <c r="G68" s="141"/>
      <c r="H68" s="141"/>
      <c r="I68" s="141"/>
      <c r="J68" s="141"/>
      <c r="K68" s="141"/>
      <c r="L68" s="141"/>
      <c r="M68" s="141"/>
      <c r="N68" s="141"/>
      <c r="O68" s="141"/>
      <c r="P68" s="162"/>
      <c r="Q68" s="162"/>
      <c r="R68" s="162"/>
      <c r="S68" s="162"/>
      <c r="T68" s="162"/>
      <c r="U68" s="163"/>
      <c r="V68" s="164"/>
      <c r="W68" s="164"/>
    </row>
    <row r="69" spans="1:25" ht="30" customHeight="1">
      <c r="A69" s="147"/>
      <c r="B69" s="148"/>
      <c r="C69" s="149"/>
      <c r="D69" s="166" t="s">
        <v>163</v>
      </c>
      <c r="E69" s="332" t="s">
        <v>475</v>
      </c>
      <c r="F69" s="332"/>
      <c r="G69" s="332"/>
      <c r="H69" s="332"/>
      <c r="I69" s="332"/>
      <c r="J69" s="332"/>
      <c r="K69" s="332"/>
      <c r="L69" s="332"/>
      <c r="M69" s="332"/>
      <c r="N69" s="332"/>
      <c r="O69" s="332"/>
      <c r="P69" s="332"/>
      <c r="Q69" s="332"/>
      <c r="R69" s="332"/>
      <c r="S69" s="332"/>
      <c r="T69" s="332"/>
      <c r="U69" s="332"/>
      <c r="V69" s="332"/>
      <c r="W69" s="154"/>
    </row>
    <row r="70" spans="1:25" s="161" customFormat="1" ht="10.5" customHeight="1">
      <c r="A70" s="106"/>
      <c r="B70" s="104"/>
      <c r="C70" s="156"/>
      <c r="D70" s="156"/>
      <c r="E70" s="157"/>
      <c r="F70" s="157"/>
      <c r="G70" s="171"/>
      <c r="H70" s="137"/>
      <c r="I70" s="137"/>
      <c r="J70" s="137"/>
      <c r="K70" s="137"/>
      <c r="L70" s="137"/>
      <c r="M70" s="137"/>
      <c r="N70" s="137"/>
      <c r="O70" s="137"/>
      <c r="P70" s="137"/>
      <c r="Q70" s="137"/>
      <c r="R70" s="137"/>
      <c r="S70" s="137"/>
      <c r="T70" s="137"/>
      <c r="U70" s="137"/>
      <c r="V70" s="137"/>
      <c r="W70" s="137"/>
      <c r="X70" s="137"/>
      <c r="Y70" s="164"/>
    </row>
    <row r="71" spans="1:25" s="161" customFormat="1" ht="22.5" customHeight="1">
      <c r="A71" s="106"/>
      <c r="B71" s="104"/>
      <c r="C71" s="156"/>
      <c r="D71" s="156"/>
      <c r="E71" s="157"/>
      <c r="F71" s="397" t="s">
        <v>153</v>
      </c>
      <c r="G71" s="397"/>
      <c r="H71" s="397"/>
      <c r="I71" s="397"/>
      <c r="J71" s="397"/>
      <c r="K71" s="397"/>
      <c r="L71" s="397"/>
      <c r="M71" s="397"/>
      <c r="N71" s="397"/>
      <c r="O71" s="397"/>
      <c r="P71" s="397"/>
      <c r="Q71" s="397"/>
      <c r="R71" s="397"/>
      <c r="S71" s="397"/>
      <c r="T71" s="397"/>
      <c r="U71" s="397"/>
      <c r="V71" s="397"/>
      <c r="W71" s="206"/>
      <c r="X71" s="164"/>
    </row>
    <row r="72" spans="1:25" s="161" customFormat="1" ht="22.5" customHeight="1">
      <c r="A72" s="106"/>
      <c r="B72" s="104"/>
      <c r="C72" s="156"/>
      <c r="D72" s="156"/>
      <c r="E72" s="157"/>
      <c r="F72" s="206" t="s">
        <v>154</v>
      </c>
      <c r="G72" s="206"/>
      <c r="H72" s="206"/>
      <c r="I72" s="206"/>
      <c r="J72" s="206"/>
      <c r="K72" s="206"/>
      <c r="L72" s="206"/>
      <c r="M72" s="206"/>
      <c r="N72" s="206"/>
      <c r="O72" s="206"/>
      <c r="P72" s="206"/>
      <c r="Q72" s="206"/>
      <c r="R72" s="206"/>
      <c r="S72" s="206"/>
      <c r="T72" s="206"/>
      <c r="U72" s="206"/>
      <c r="V72" s="206"/>
      <c r="W72" s="206"/>
      <c r="X72" s="164"/>
    </row>
    <row r="73" spans="1:25" s="161" customFormat="1" ht="30" customHeight="1">
      <c r="A73" s="106"/>
      <c r="B73" s="104"/>
      <c r="C73" s="156"/>
      <c r="D73" s="156"/>
      <c r="E73" s="157"/>
      <c r="F73" s="157"/>
      <c r="G73" s="188" t="s">
        <v>135</v>
      </c>
      <c r="H73" s="207" t="s">
        <v>140</v>
      </c>
      <c r="I73" s="137"/>
      <c r="J73" s="137"/>
      <c r="K73" s="137"/>
      <c r="L73" s="188" t="s">
        <v>135</v>
      </c>
      <c r="M73" s="207" t="s">
        <v>165</v>
      </c>
      <c r="N73" s="141"/>
      <c r="O73" s="137"/>
      <c r="P73" s="137"/>
      <c r="Q73" s="137"/>
      <c r="R73" s="137"/>
      <c r="S73" s="137"/>
      <c r="T73" s="137"/>
      <c r="U73" s="137"/>
      <c r="V73" s="137"/>
      <c r="W73" s="137"/>
      <c r="X73" s="137"/>
      <c r="Y73" s="164"/>
    </row>
    <row r="74" spans="1:25" s="161" customFormat="1" ht="18" customHeight="1">
      <c r="A74" s="106"/>
      <c r="B74" s="104"/>
      <c r="C74" s="156"/>
      <c r="D74" s="156"/>
      <c r="E74" s="157"/>
      <c r="F74" s="157"/>
      <c r="G74" s="394" t="s">
        <v>151</v>
      </c>
      <c r="H74" s="394"/>
      <c r="I74" s="394"/>
      <c r="J74" s="394"/>
      <c r="K74" s="394"/>
      <c r="L74" s="394"/>
      <c r="M74" s="394"/>
      <c r="N74" s="394"/>
      <c r="O74" s="137"/>
      <c r="P74" s="137"/>
      <c r="Q74" s="137"/>
      <c r="R74" s="137"/>
      <c r="S74" s="137"/>
      <c r="T74" s="137"/>
      <c r="U74" s="137"/>
      <c r="V74" s="137"/>
      <c r="W74" s="137"/>
      <c r="X74" s="137"/>
      <c r="Y74" s="164"/>
    </row>
    <row r="75" spans="1:25" s="161" customFormat="1" ht="44.25" customHeight="1">
      <c r="A75" s="106"/>
      <c r="B75" s="104"/>
      <c r="C75" s="156"/>
      <c r="D75" s="156"/>
      <c r="E75" s="157"/>
      <c r="F75" s="157"/>
      <c r="G75" s="208"/>
      <c r="H75" s="395" t="s">
        <v>155</v>
      </c>
      <c r="I75" s="395"/>
      <c r="J75" s="395"/>
      <c r="K75" s="395"/>
      <c r="L75" s="395"/>
      <c r="M75" s="395" t="s">
        <v>156</v>
      </c>
      <c r="N75" s="395"/>
      <c r="O75" s="395"/>
      <c r="P75" s="396" t="s">
        <v>157</v>
      </c>
      <c r="Q75" s="396"/>
      <c r="R75" s="396"/>
      <c r="S75" s="396"/>
      <c r="T75" s="396"/>
      <c r="U75" s="396"/>
      <c r="V75" s="137"/>
      <c r="W75" s="137"/>
      <c r="X75" s="137"/>
      <c r="Y75" s="164"/>
    </row>
    <row r="76" spans="1:25" s="161" customFormat="1" ht="30" customHeight="1">
      <c r="A76" s="106"/>
      <c r="B76" s="104"/>
      <c r="C76" s="156"/>
      <c r="D76" s="156"/>
      <c r="E76" s="157"/>
      <c r="F76" s="157"/>
      <c r="G76" s="209">
        <v>1</v>
      </c>
      <c r="H76" s="404"/>
      <c r="I76" s="404"/>
      <c r="J76" s="404"/>
      <c r="K76" s="404"/>
      <c r="L76" s="404"/>
      <c r="M76" s="405"/>
      <c r="N76" s="405"/>
      <c r="O76" s="405"/>
      <c r="P76" s="406"/>
      <c r="Q76" s="406"/>
      <c r="R76" s="406"/>
      <c r="S76" s="406"/>
      <c r="T76" s="406"/>
      <c r="U76" s="406"/>
      <c r="V76" s="137"/>
      <c r="W76" s="137"/>
      <c r="X76" s="137"/>
      <c r="Y76" s="164"/>
    </row>
    <row r="77" spans="1:25" s="161" customFormat="1" ht="30" customHeight="1">
      <c r="A77" s="106"/>
      <c r="B77" s="104"/>
      <c r="C77" s="156"/>
      <c r="D77" s="156"/>
      <c r="E77" s="157"/>
      <c r="F77" s="157"/>
      <c r="G77" s="209">
        <v>2</v>
      </c>
      <c r="H77" s="404"/>
      <c r="I77" s="404"/>
      <c r="J77" s="404"/>
      <c r="K77" s="404"/>
      <c r="L77" s="404"/>
      <c r="M77" s="405"/>
      <c r="N77" s="405"/>
      <c r="O77" s="405"/>
      <c r="P77" s="406"/>
      <c r="Q77" s="406"/>
      <c r="R77" s="406"/>
      <c r="S77" s="406"/>
      <c r="T77" s="406"/>
      <c r="U77" s="406"/>
      <c r="V77" s="137"/>
      <c r="W77" s="137"/>
      <c r="X77" s="137"/>
      <c r="Y77" s="164"/>
    </row>
    <row r="78" spans="1:25" s="161" customFormat="1" ht="30" customHeight="1">
      <c r="A78" s="106"/>
      <c r="B78" s="104"/>
      <c r="C78" s="156"/>
      <c r="D78" s="156"/>
      <c r="E78" s="157"/>
      <c r="F78" s="157"/>
      <c r="G78" s="209">
        <v>3</v>
      </c>
      <c r="H78" s="404"/>
      <c r="I78" s="404"/>
      <c r="J78" s="404"/>
      <c r="K78" s="404"/>
      <c r="L78" s="404"/>
      <c r="M78" s="405"/>
      <c r="N78" s="405"/>
      <c r="O78" s="405"/>
      <c r="P78" s="406"/>
      <c r="Q78" s="406"/>
      <c r="R78" s="406"/>
      <c r="S78" s="406"/>
      <c r="T78" s="406"/>
      <c r="U78" s="406"/>
      <c r="V78" s="137"/>
      <c r="W78" s="137"/>
      <c r="X78" s="137"/>
      <c r="Y78" s="164"/>
    </row>
    <row r="79" spans="1:25" s="161" customFormat="1" ht="30" customHeight="1">
      <c r="A79" s="106"/>
      <c r="B79" s="104"/>
      <c r="C79" s="156"/>
      <c r="D79" s="156"/>
      <c r="E79" s="157"/>
      <c r="F79" s="157"/>
      <c r="G79" s="209">
        <v>4</v>
      </c>
      <c r="H79" s="404"/>
      <c r="I79" s="404"/>
      <c r="J79" s="404"/>
      <c r="K79" s="404"/>
      <c r="L79" s="404"/>
      <c r="M79" s="405"/>
      <c r="N79" s="405"/>
      <c r="O79" s="405"/>
      <c r="P79" s="406"/>
      <c r="Q79" s="406"/>
      <c r="R79" s="406"/>
      <c r="S79" s="406"/>
      <c r="T79" s="406"/>
      <c r="U79" s="406"/>
      <c r="V79" s="137"/>
      <c r="W79" s="137"/>
      <c r="X79" s="137"/>
      <c r="Y79" s="164"/>
    </row>
    <row r="80" spans="1:25" s="161" customFormat="1" ht="30" customHeight="1">
      <c r="A80" s="106"/>
      <c r="B80" s="104"/>
      <c r="C80" s="156"/>
      <c r="D80" s="156"/>
      <c r="E80" s="157"/>
      <c r="F80" s="157"/>
      <c r="G80" s="209">
        <v>5</v>
      </c>
      <c r="H80" s="404"/>
      <c r="I80" s="404"/>
      <c r="J80" s="404"/>
      <c r="K80" s="404"/>
      <c r="L80" s="404"/>
      <c r="M80" s="405"/>
      <c r="N80" s="405"/>
      <c r="O80" s="405"/>
      <c r="P80" s="406"/>
      <c r="Q80" s="406"/>
      <c r="R80" s="406"/>
      <c r="S80" s="406"/>
      <c r="T80" s="406"/>
      <c r="U80" s="406"/>
      <c r="V80" s="137"/>
      <c r="W80" s="137"/>
      <c r="X80" s="137"/>
      <c r="Y80" s="164"/>
    </row>
    <row r="81" spans="1:24" s="161" customFormat="1" ht="30" customHeight="1">
      <c r="A81" s="106"/>
      <c r="B81" s="104"/>
      <c r="C81" s="156"/>
      <c r="D81" s="156"/>
      <c r="E81" s="157"/>
      <c r="F81" s="137"/>
      <c r="G81" s="210">
        <v>6</v>
      </c>
      <c r="H81" s="404"/>
      <c r="I81" s="404"/>
      <c r="J81" s="404"/>
      <c r="K81" s="404"/>
      <c r="L81" s="404"/>
      <c r="M81" s="405"/>
      <c r="N81" s="405"/>
      <c r="O81" s="405"/>
      <c r="P81" s="406"/>
      <c r="Q81" s="406"/>
      <c r="R81" s="406"/>
      <c r="S81" s="406"/>
      <c r="T81" s="406"/>
      <c r="U81" s="406"/>
      <c r="V81" s="137"/>
      <c r="W81" s="137"/>
      <c r="X81" s="164"/>
    </row>
    <row r="82" spans="1:24" s="161" customFormat="1" ht="23.25" customHeight="1">
      <c r="A82" s="106"/>
      <c r="B82" s="104"/>
      <c r="C82" s="156"/>
      <c r="D82" s="157"/>
      <c r="E82" s="137"/>
      <c r="F82" s="156"/>
      <c r="G82" s="141"/>
      <c r="H82" s="141"/>
      <c r="I82" s="141"/>
      <c r="J82" s="141"/>
      <c r="K82" s="141"/>
      <c r="L82" s="141"/>
      <c r="M82" s="141"/>
      <c r="N82" s="141"/>
      <c r="O82" s="141"/>
      <c r="P82" s="162"/>
      <c r="Q82" s="162"/>
      <c r="R82" s="162"/>
      <c r="S82" s="162"/>
      <c r="T82" s="162"/>
      <c r="U82" s="163"/>
      <c r="V82" s="164"/>
      <c r="W82" s="164"/>
    </row>
    <row r="83" spans="1:24" s="161" customFormat="1" ht="23.25" customHeight="1">
      <c r="A83" s="106"/>
      <c r="B83" s="104"/>
      <c r="C83" s="156"/>
      <c r="D83" s="157"/>
      <c r="E83" s="137"/>
      <c r="F83" s="156"/>
      <c r="G83" s="141"/>
      <c r="H83" s="141"/>
      <c r="I83" s="141"/>
      <c r="J83" s="141"/>
      <c r="K83" s="141"/>
      <c r="L83" s="141"/>
      <c r="M83" s="141"/>
      <c r="N83" s="141"/>
      <c r="O83" s="141"/>
      <c r="P83" s="162"/>
      <c r="Q83" s="162"/>
      <c r="R83" s="162"/>
      <c r="S83" s="162"/>
      <c r="T83" s="162"/>
      <c r="U83" s="163"/>
      <c r="V83" s="164"/>
      <c r="W83" s="164"/>
    </row>
    <row r="84" spans="1:24" ht="30" customHeight="1">
      <c r="A84" s="147"/>
      <c r="B84" s="148"/>
      <c r="C84" s="149"/>
      <c r="D84" s="150" t="s">
        <v>106</v>
      </c>
      <c r="E84" s="332" t="s">
        <v>512</v>
      </c>
      <c r="F84" s="332"/>
      <c r="G84" s="332"/>
      <c r="H84" s="332"/>
      <c r="I84" s="332"/>
      <c r="J84" s="332"/>
      <c r="K84" s="332"/>
      <c r="L84" s="332"/>
      <c r="M84" s="332"/>
      <c r="N84" s="332"/>
      <c r="O84" s="332"/>
      <c r="P84" s="332"/>
      <c r="Q84" s="332"/>
      <c r="R84" s="332"/>
      <c r="S84" s="332"/>
      <c r="T84" s="332"/>
      <c r="U84" s="153"/>
      <c r="V84" s="154"/>
    </row>
    <row r="85" spans="1:24" ht="9.9499999999999993" customHeight="1">
      <c r="A85" s="147"/>
      <c r="B85" s="148"/>
      <c r="C85" s="149"/>
      <c r="D85" s="150"/>
      <c r="E85" s="137"/>
      <c r="F85" s="137"/>
      <c r="G85" s="137"/>
      <c r="H85" s="137"/>
      <c r="I85" s="137"/>
      <c r="J85" s="137"/>
      <c r="K85" s="137"/>
      <c r="L85" s="137"/>
      <c r="M85" s="151"/>
      <c r="N85" s="137"/>
      <c r="O85" s="152"/>
      <c r="P85" s="155"/>
      <c r="Q85" s="155"/>
      <c r="R85" s="155"/>
      <c r="S85" s="137"/>
      <c r="T85" s="137"/>
      <c r="U85" s="153"/>
      <c r="V85" s="154"/>
    </row>
    <row r="86" spans="1:24" s="161" customFormat="1" ht="30" customHeight="1">
      <c r="A86" s="106"/>
      <c r="B86" s="104"/>
      <c r="C86" s="156"/>
      <c r="D86" s="157"/>
      <c r="E86" s="137"/>
      <c r="F86" s="158" t="s">
        <v>102</v>
      </c>
      <c r="G86" s="338">
        <f>IF(M88="",0,M88)+IF(M90="",0,M90)</f>
        <v>0</v>
      </c>
      <c r="H86" s="338"/>
      <c r="I86" s="338"/>
      <c r="J86" s="338"/>
      <c r="K86" s="338"/>
      <c r="L86" s="338"/>
      <c r="M86" s="159" t="s">
        <v>103</v>
      </c>
      <c r="N86" s="160"/>
      <c r="O86" s="337" t="s">
        <v>104</v>
      </c>
      <c r="P86" s="337"/>
      <c r="Q86" s="351">
        <f>IFERROR(G86*N86,0)</f>
        <v>0</v>
      </c>
      <c r="R86" s="351"/>
      <c r="S86" s="351"/>
      <c r="T86" s="351"/>
      <c r="U86" s="330" t="s">
        <v>105</v>
      </c>
      <c r="V86" s="330"/>
    </row>
    <row r="87" spans="1:24" s="161" customFormat="1" ht="9.9499999999999993" customHeight="1">
      <c r="A87" s="106"/>
      <c r="B87" s="104"/>
      <c r="C87" s="156"/>
      <c r="D87" s="157"/>
      <c r="E87" s="137"/>
      <c r="F87" s="192"/>
      <c r="G87" s="193"/>
      <c r="H87" s="193"/>
      <c r="I87" s="193"/>
      <c r="J87" s="193"/>
      <c r="K87" s="193"/>
      <c r="L87" s="193"/>
      <c r="M87" s="194"/>
      <c r="N87" s="195"/>
      <c r="O87" s="138"/>
      <c r="P87" s="138"/>
      <c r="Q87" s="196"/>
      <c r="R87" s="196"/>
      <c r="S87" s="196"/>
      <c r="T87" s="196"/>
      <c r="U87" s="163"/>
      <c r="V87" s="163"/>
    </row>
    <row r="88" spans="1:24" s="161" customFormat="1" ht="20.100000000000001" customHeight="1">
      <c r="A88" s="106"/>
      <c r="B88" s="104"/>
      <c r="C88" s="156"/>
      <c r="D88" s="157"/>
      <c r="E88" s="137"/>
      <c r="F88" s="355" t="s">
        <v>112</v>
      </c>
      <c r="G88" s="355"/>
      <c r="H88" s="355"/>
      <c r="I88" s="355"/>
      <c r="J88" s="211"/>
      <c r="K88" s="212"/>
      <c r="L88" s="211" t="s">
        <v>110</v>
      </c>
      <c r="M88" s="213" t="str">
        <f>IFERROR(IF(K88="","",VLOOKUP(様式第１号!K88,'助成単価（VLOOKUP用）'!$A$31:$B$42,2)),"0")</f>
        <v/>
      </c>
      <c r="N88" s="211" t="s">
        <v>23</v>
      </c>
      <c r="O88" s="211"/>
      <c r="P88" s="162"/>
      <c r="Q88" s="162"/>
      <c r="R88" s="162"/>
      <c r="S88" s="162"/>
      <c r="T88" s="162"/>
      <c r="U88" s="163"/>
      <c r="V88" s="164"/>
    </row>
    <row r="89" spans="1:24" s="202" customFormat="1" ht="5.0999999999999996" customHeight="1">
      <c r="A89" s="197"/>
      <c r="B89" s="198"/>
      <c r="C89" s="199"/>
      <c r="D89" s="200"/>
      <c r="E89" s="174"/>
      <c r="F89" s="214"/>
      <c r="G89" s="215"/>
      <c r="H89" s="215"/>
      <c r="I89" s="215"/>
      <c r="J89" s="215"/>
      <c r="K89" s="216"/>
      <c r="L89" s="215"/>
      <c r="M89" s="217"/>
      <c r="N89" s="215"/>
      <c r="O89" s="215"/>
      <c r="P89" s="162"/>
      <c r="Q89" s="162"/>
      <c r="R89" s="162"/>
      <c r="S89" s="162"/>
      <c r="T89" s="162"/>
      <c r="U89" s="203"/>
      <c r="V89" s="204"/>
    </row>
    <row r="90" spans="1:24" s="161" customFormat="1" ht="20.100000000000001" customHeight="1">
      <c r="A90" s="106"/>
      <c r="B90" s="104"/>
      <c r="C90" s="156"/>
      <c r="D90" s="157"/>
      <c r="E90" s="137"/>
      <c r="F90" s="355" t="s">
        <v>113</v>
      </c>
      <c r="G90" s="355"/>
      <c r="H90" s="355"/>
      <c r="I90" s="355"/>
      <c r="J90" s="211"/>
      <c r="K90" s="218"/>
      <c r="L90" s="211" t="s">
        <v>110</v>
      </c>
      <c r="M90" s="213" t="str">
        <f>IFERROR(IF(K90="","",VLOOKUP(様式第１号!K90,'助成単価（VLOOKUP用）'!$A$31:$B$42,2)),"0")</f>
        <v/>
      </c>
      <c r="N90" s="211" t="s">
        <v>23</v>
      </c>
      <c r="O90" s="211"/>
      <c r="P90" s="162"/>
      <c r="Q90" s="162"/>
      <c r="R90" s="162"/>
      <c r="S90" s="162"/>
      <c r="T90" s="162"/>
      <c r="U90" s="163"/>
      <c r="V90" s="164"/>
    </row>
    <row r="91" spans="1:24" s="202" customFormat="1" ht="9.9499999999999993" customHeight="1">
      <c r="A91" s="197"/>
      <c r="B91" s="198"/>
      <c r="C91" s="199"/>
      <c r="D91" s="200"/>
      <c r="E91" s="174"/>
      <c r="F91" s="174"/>
      <c r="G91" s="201"/>
      <c r="H91" s="201"/>
      <c r="I91" s="201"/>
      <c r="J91" s="162"/>
      <c r="K91" s="162">
        <v>0</v>
      </c>
      <c r="L91" s="162"/>
      <c r="O91" s="162"/>
      <c r="P91" s="162"/>
      <c r="Q91" s="162"/>
      <c r="R91" s="162"/>
      <c r="S91" s="162"/>
      <c r="T91" s="162"/>
      <c r="U91" s="203"/>
      <c r="V91" s="204"/>
    </row>
    <row r="92" spans="1:24" s="161" customFormat="1" ht="24.75" customHeight="1">
      <c r="A92" s="106"/>
      <c r="B92" s="104"/>
      <c r="C92" s="156"/>
      <c r="D92" s="157"/>
      <c r="E92" s="137"/>
      <c r="F92" s="332" t="s">
        <v>505</v>
      </c>
      <c r="G92" s="332"/>
      <c r="H92" s="332"/>
      <c r="I92" s="332"/>
      <c r="J92" s="332"/>
      <c r="K92" s="332"/>
      <c r="L92" s="332"/>
      <c r="M92" s="332"/>
      <c r="N92" s="332"/>
      <c r="O92" s="332"/>
      <c r="P92" s="332"/>
      <c r="Q92" s="332"/>
      <c r="R92" s="332"/>
      <c r="S92" s="332"/>
      <c r="T92" s="332"/>
      <c r="U92" s="332"/>
      <c r="V92" s="164"/>
    </row>
    <row r="93" spans="1:24" s="161" customFormat="1" ht="23.25" customHeight="1">
      <c r="A93" s="219"/>
      <c r="B93" s="220"/>
      <c r="C93" s="221"/>
      <c r="D93" s="222"/>
      <c r="E93" s="223"/>
      <c r="F93" s="221"/>
      <c r="G93" s="224"/>
      <c r="H93" s="224"/>
      <c r="I93" s="224"/>
      <c r="J93" s="224"/>
      <c r="K93" s="224"/>
      <c r="L93" s="224"/>
      <c r="M93" s="141"/>
      <c r="N93" s="141"/>
      <c r="O93" s="141"/>
      <c r="P93" s="162"/>
      <c r="Q93" s="162"/>
      <c r="R93" s="162"/>
      <c r="S93" s="162"/>
      <c r="T93" s="162"/>
      <c r="U93" s="163"/>
      <c r="V93" s="164"/>
    </row>
    <row r="94" spans="1:24" ht="30" customHeight="1">
      <c r="A94" s="225"/>
      <c r="B94" s="226"/>
      <c r="C94" s="227"/>
      <c r="D94" s="228" t="s">
        <v>107</v>
      </c>
      <c r="E94" s="352" t="s">
        <v>108</v>
      </c>
      <c r="F94" s="352"/>
      <c r="G94" s="352"/>
      <c r="H94" s="352"/>
      <c r="I94" s="352"/>
      <c r="J94" s="352"/>
      <c r="K94" s="352"/>
      <c r="L94" s="352"/>
      <c r="M94" s="151"/>
      <c r="N94" s="137"/>
      <c r="O94" s="152"/>
      <c r="P94" s="353"/>
      <c r="Q94" s="353"/>
      <c r="R94" s="353"/>
      <c r="S94" s="137"/>
      <c r="T94" s="137"/>
      <c r="U94" s="153"/>
      <c r="V94" s="154"/>
    </row>
    <row r="95" spans="1:24" ht="9.9499999999999993" customHeight="1">
      <c r="A95" s="225"/>
      <c r="B95" s="226"/>
      <c r="C95" s="227"/>
      <c r="D95" s="228"/>
      <c r="E95" s="223"/>
      <c r="F95" s="223"/>
      <c r="G95" s="223"/>
      <c r="H95" s="223"/>
      <c r="I95" s="223"/>
      <c r="J95" s="223"/>
      <c r="K95" s="223"/>
      <c r="L95" s="223"/>
      <c r="M95" s="151"/>
      <c r="N95" s="137"/>
      <c r="O95" s="152"/>
      <c r="P95" s="155"/>
      <c r="Q95" s="155"/>
      <c r="R95" s="155"/>
      <c r="S95" s="137"/>
      <c r="T95" s="137"/>
      <c r="U95" s="153"/>
      <c r="V95" s="154"/>
    </row>
    <row r="96" spans="1:24" s="161" customFormat="1" ht="30" customHeight="1">
      <c r="A96" s="219"/>
      <c r="B96" s="220"/>
      <c r="C96" s="221"/>
      <c r="D96" s="222"/>
      <c r="E96" s="223"/>
      <c r="F96" s="229" t="s">
        <v>102</v>
      </c>
      <c r="G96" s="354" t="str">
        <f>IFERROR(VLOOKUP($E$103,'助成単価（VLOOKUP用）'!$A$45:$C$46,3),"")</f>
        <v/>
      </c>
      <c r="H96" s="354"/>
      <c r="I96" s="354"/>
      <c r="J96" s="354"/>
      <c r="K96" s="354"/>
      <c r="L96" s="354"/>
      <c r="M96" s="159" t="s">
        <v>103</v>
      </c>
      <c r="N96" s="160"/>
      <c r="O96" s="337" t="s">
        <v>104</v>
      </c>
      <c r="P96" s="337"/>
      <c r="Q96" s="350">
        <f>IF(N96="",0,G96*N96)</f>
        <v>0</v>
      </c>
      <c r="R96" s="350"/>
      <c r="S96" s="350"/>
      <c r="T96" s="350"/>
      <c r="U96" s="330" t="s">
        <v>105</v>
      </c>
      <c r="V96" s="330"/>
    </row>
    <row r="97" spans="1:26" s="161" customFormat="1" ht="9.9499999999999993" customHeight="1">
      <c r="A97" s="106"/>
      <c r="B97" s="104"/>
      <c r="C97" s="156"/>
      <c r="D97" s="157"/>
      <c r="E97" s="137"/>
      <c r="F97" s="137"/>
      <c r="G97" s="141"/>
      <c r="H97" s="141"/>
      <c r="I97" s="141"/>
      <c r="J97" s="141"/>
      <c r="K97" s="141"/>
      <c r="L97" s="141"/>
      <c r="M97" s="141"/>
      <c r="N97" s="141"/>
      <c r="O97" s="141"/>
      <c r="P97" s="162"/>
      <c r="Q97" s="162"/>
      <c r="R97" s="162"/>
      <c r="S97" s="162"/>
      <c r="T97" s="162"/>
      <c r="U97" s="163"/>
      <c r="V97" s="164"/>
    </row>
    <row r="98" spans="1:26" s="161" customFormat="1" ht="26.25" customHeight="1">
      <c r="A98" s="106"/>
      <c r="B98" s="104"/>
      <c r="C98" s="156"/>
      <c r="D98" s="157"/>
      <c r="E98" s="137"/>
      <c r="F98" s="332" t="s">
        <v>472</v>
      </c>
      <c r="G98" s="332"/>
      <c r="H98" s="332"/>
      <c r="I98" s="332"/>
      <c r="J98" s="332"/>
      <c r="K98" s="332"/>
      <c r="L98" s="332"/>
      <c r="M98" s="332"/>
      <c r="N98" s="332"/>
      <c r="O98" s="332"/>
      <c r="P98" s="332"/>
      <c r="Q98" s="332"/>
      <c r="R98" s="332"/>
      <c r="S98" s="332"/>
      <c r="T98" s="332"/>
      <c r="U98" s="332"/>
      <c r="V98" s="164"/>
    </row>
    <row r="99" spans="1:26" s="161" customFormat="1" ht="18" customHeight="1">
      <c r="A99" s="106"/>
      <c r="B99" s="104"/>
      <c r="C99" s="156"/>
      <c r="D99" s="157"/>
      <c r="E99" s="137"/>
      <c r="F99" s="137"/>
      <c r="G99" s="137"/>
      <c r="H99" s="137"/>
      <c r="I99" s="137"/>
      <c r="J99" s="137"/>
      <c r="K99" s="137"/>
      <c r="L99" s="137"/>
      <c r="M99" s="137"/>
      <c r="N99" s="137"/>
      <c r="O99" s="137"/>
      <c r="P99" s="137"/>
      <c r="Q99" s="137"/>
      <c r="R99" s="137"/>
      <c r="S99" s="137"/>
      <c r="T99" s="137"/>
      <c r="U99" s="137"/>
      <c r="V99" s="164"/>
    </row>
    <row r="100" spans="1:26" s="161" customFormat="1" ht="18" customHeight="1">
      <c r="A100" s="106"/>
      <c r="B100" s="104"/>
      <c r="C100" s="156"/>
      <c r="D100" s="157"/>
      <c r="E100" s="137"/>
      <c r="F100" s="137"/>
      <c r="G100" s="137"/>
      <c r="H100" s="137"/>
      <c r="I100" s="137"/>
      <c r="J100" s="137"/>
      <c r="K100" s="137"/>
      <c r="L100" s="137"/>
      <c r="M100" s="137"/>
      <c r="N100" s="137"/>
      <c r="O100" s="137"/>
      <c r="P100" s="137"/>
      <c r="Q100" s="137"/>
      <c r="R100" s="137"/>
      <c r="S100" s="137"/>
      <c r="T100" s="137"/>
      <c r="U100" s="137"/>
      <c r="V100" s="164"/>
    </row>
    <row r="101" spans="1:26" s="161" customFormat="1" ht="18" customHeight="1">
      <c r="A101" s="106"/>
      <c r="B101" s="104"/>
      <c r="C101" s="156"/>
      <c r="D101" s="157"/>
      <c r="E101" s="137"/>
      <c r="F101" s="137"/>
      <c r="G101" s="137"/>
      <c r="H101" s="137"/>
      <c r="I101" s="137"/>
      <c r="J101" s="137"/>
      <c r="K101" s="137"/>
      <c r="L101" s="137"/>
      <c r="M101" s="137"/>
      <c r="N101" s="137"/>
      <c r="O101" s="137"/>
      <c r="P101" s="137"/>
      <c r="Q101" s="137"/>
      <c r="R101" s="137"/>
      <c r="S101" s="137"/>
      <c r="T101" s="137"/>
      <c r="U101" s="137"/>
      <c r="V101" s="164"/>
    </row>
    <row r="102" spans="1:26" ht="23.1" customHeight="1">
      <c r="A102" s="105"/>
      <c r="B102" s="230"/>
      <c r="C102" s="231"/>
      <c r="D102" s="347" t="s">
        <v>134</v>
      </c>
      <c r="E102" s="347"/>
      <c r="F102" s="347"/>
      <c r="G102" s="347"/>
      <c r="H102" s="156"/>
      <c r="I102" s="140"/>
      <c r="J102" s="140"/>
      <c r="K102" s="140"/>
      <c r="L102" s="140"/>
      <c r="M102" s="140"/>
      <c r="N102" s="140"/>
      <c r="O102" s="135"/>
      <c r="P102" s="135"/>
      <c r="Q102" s="232"/>
      <c r="R102" s="233"/>
      <c r="S102" s="234"/>
    </row>
    <row r="103" spans="1:26" ht="35.25" customHeight="1">
      <c r="A103" s="105"/>
      <c r="B103" s="105"/>
      <c r="C103" s="346"/>
      <c r="D103" s="346"/>
      <c r="E103" s="344" t="str">
        <f>IFERROR(VLOOKUP(一番最初に入力!$C$9,【非表示】法人情報!$1:$1048576,7,FALSE),"")</f>
        <v/>
      </c>
      <c r="F103" s="344"/>
      <c r="G103" s="235" t="s">
        <v>88</v>
      </c>
      <c r="H103" s="235"/>
      <c r="I103" s="348" t="str">
        <f>IFERROR(VLOOKUP(一番最初に入力!$C$9,【非表示】法人情報!$A$2:$L$13,11),"")</f>
        <v/>
      </c>
      <c r="J103" s="348"/>
      <c r="K103" s="348"/>
      <c r="L103" s="348"/>
      <c r="M103" s="348"/>
      <c r="N103" s="348"/>
      <c r="O103" s="348"/>
      <c r="P103" s="348"/>
      <c r="Q103" s="348"/>
      <c r="R103" s="348"/>
      <c r="S103" s="348"/>
      <c r="T103" s="348"/>
      <c r="U103" s="348"/>
      <c r="V103" s="236"/>
      <c r="W103" s="236"/>
      <c r="X103" s="236"/>
      <c r="Y103" s="135"/>
      <c r="Z103" s="135"/>
    </row>
    <row r="104" spans="1:26" ht="35.25" customHeight="1" thickBot="1">
      <c r="A104" s="105"/>
      <c r="B104" s="105"/>
      <c r="C104" s="105"/>
      <c r="D104" s="105"/>
      <c r="E104" s="105"/>
      <c r="F104" s="105"/>
      <c r="G104" s="237"/>
      <c r="H104" s="237"/>
      <c r="I104" s="237"/>
      <c r="J104" s="237"/>
      <c r="K104" s="237"/>
      <c r="L104" s="237"/>
      <c r="M104" s="237"/>
      <c r="N104" s="237"/>
      <c r="O104" s="237"/>
      <c r="P104" s="237"/>
      <c r="Q104" s="237"/>
      <c r="R104" s="237"/>
      <c r="S104" s="237"/>
      <c r="T104" s="237"/>
      <c r="U104" s="237"/>
      <c r="V104" s="237"/>
    </row>
    <row r="105" spans="1:26" ht="36" customHeight="1" thickBot="1">
      <c r="E105" s="398" t="s">
        <v>479</v>
      </c>
      <c r="F105" s="398"/>
      <c r="G105" s="399"/>
      <c r="H105" s="400"/>
      <c r="I105" s="401"/>
      <c r="J105" s="401"/>
      <c r="K105" s="401"/>
      <c r="L105" s="401"/>
      <c r="M105" s="401"/>
      <c r="N105" s="398" t="s">
        <v>480</v>
      </c>
      <c r="O105" s="402"/>
      <c r="P105" s="403"/>
      <c r="Q105" s="401"/>
      <c r="R105" s="401"/>
      <c r="S105" s="401"/>
      <c r="T105" s="401"/>
      <c r="U105" s="401"/>
    </row>
  </sheetData>
  <sheetProtection password="C016" sheet="1" formatCells="0"/>
  <mergeCells count="124">
    <mergeCell ref="E105:G105"/>
    <mergeCell ref="H105:M105"/>
    <mergeCell ref="N105:O105"/>
    <mergeCell ref="P105:U105"/>
    <mergeCell ref="K25:O25"/>
    <mergeCell ref="H80:L80"/>
    <mergeCell ref="M80:O80"/>
    <mergeCell ref="H81:L81"/>
    <mergeCell ref="M81:O81"/>
    <mergeCell ref="P80:U80"/>
    <mergeCell ref="P81:U81"/>
    <mergeCell ref="H78:L78"/>
    <mergeCell ref="M78:O78"/>
    <mergeCell ref="H79:L79"/>
    <mergeCell ref="M79:O79"/>
    <mergeCell ref="P78:U78"/>
    <mergeCell ref="P79:U79"/>
    <mergeCell ref="E37:U37"/>
    <mergeCell ref="H76:L76"/>
    <mergeCell ref="M76:O76"/>
    <mergeCell ref="H77:L77"/>
    <mergeCell ref="M77:O77"/>
    <mergeCell ref="P76:U76"/>
    <mergeCell ref="P77:U77"/>
    <mergeCell ref="G61:W61"/>
    <mergeCell ref="G74:N74"/>
    <mergeCell ref="H75:L75"/>
    <mergeCell ref="M75:O75"/>
    <mergeCell ref="V52:W52"/>
    <mergeCell ref="P75:U75"/>
    <mergeCell ref="A64:W64"/>
    <mergeCell ref="E69:V69"/>
    <mergeCell ref="I62:M62"/>
    <mergeCell ref="P62:T62"/>
    <mergeCell ref="F71:V71"/>
    <mergeCell ref="F58:H58"/>
    <mergeCell ref="P55:Q55"/>
    <mergeCell ref="R55:U55"/>
    <mergeCell ref="Y49:AB49"/>
    <mergeCell ref="Y50:AA50"/>
    <mergeCell ref="Y51:AA51"/>
    <mergeCell ref="Y52:AA52"/>
    <mergeCell ref="Y58:Z62"/>
    <mergeCell ref="AA58:AA60"/>
    <mergeCell ref="AB58:AB60"/>
    <mergeCell ref="AA61:AA62"/>
    <mergeCell ref="AB61:AB62"/>
    <mergeCell ref="Y53:Z57"/>
    <mergeCell ref="AA53:AA55"/>
    <mergeCell ref="AB53:AB55"/>
    <mergeCell ref="AA56:AA57"/>
    <mergeCell ref="AB56:AB57"/>
    <mergeCell ref="F98:U98"/>
    <mergeCell ref="A2:W2"/>
    <mergeCell ref="B4:G4"/>
    <mergeCell ref="M5:T5"/>
    <mergeCell ref="B8:K8"/>
    <mergeCell ref="B3:G3"/>
    <mergeCell ref="D18:V18"/>
    <mergeCell ref="Q23:S23"/>
    <mergeCell ref="N9:U9"/>
    <mergeCell ref="N13:O13"/>
    <mergeCell ref="P13:T13"/>
    <mergeCell ref="N14:O14"/>
    <mergeCell ref="N10:U10"/>
    <mergeCell ref="P11:V11"/>
    <mergeCell ref="M12:O12"/>
    <mergeCell ref="P12:V12"/>
    <mergeCell ref="Q96:T96"/>
    <mergeCell ref="F88:I88"/>
    <mergeCell ref="F25:G25"/>
    <mergeCell ref="Q25:S25"/>
    <mergeCell ref="J52:M52"/>
    <mergeCell ref="J55:M55"/>
    <mergeCell ref="J58:M58"/>
    <mergeCell ref="R52:U52"/>
    <mergeCell ref="E103:F103"/>
    <mergeCell ref="Q27:S27"/>
    <mergeCell ref="C103:D103"/>
    <mergeCell ref="D102:G102"/>
    <mergeCell ref="I103:U103"/>
    <mergeCell ref="F33:K33"/>
    <mergeCell ref="P33:S33"/>
    <mergeCell ref="F35:U35"/>
    <mergeCell ref="G86:L86"/>
    <mergeCell ref="Q86:T86"/>
    <mergeCell ref="F92:U92"/>
    <mergeCell ref="E94:L94"/>
    <mergeCell ref="P94:R94"/>
    <mergeCell ref="E31:L31"/>
    <mergeCell ref="Q29:S29"/>
    <mergeCell ref="P31:R31"/>
    <mergeCell ref="U96:V96"/>
    <mergeCell ref="N33:O33"/>
    <mergeCell ref="O86:P86"/>
    <mergeCell ref="O96:P96"/>
    <mergeCell ref="E84:T84"/>
    <mergeCell ref="G96:L96"/>
    <mergeCell ref="F90:I90"/>
    <mergeCell ref="P52:Q52"/>
    <mergeCell ref="U1:W1"/>
    <mergeCell ref="T33:U33"/>
    <mergeCell ref="U86:V86"/>
    <mergeCell ref="D16:V16"/>
    <mergeCell ref="D17:V17"/>
    <mergeCell ref="K23:M23"/>
    <mergeCell ref="K29:M29"/>
    <mergeCell ref="K27:M27"/>
    <mergeCell ref="L21:O21"/>
    <mergeCell ref="F23:G23"/>
    <mergeCell ref="D19:U19"/>
    <mergeCell ref="K11:O11"/>
    <mergeCell ref="V55:W55"/>
    <mergeCell ref="P58:Q58"/>
    <mergeCell ref="R58:U58"/>
    <mergeCell ref="V58:W58"/>
    <mergeCell ref="E39:K39"/>
    <mergeCell ref="H40:M40"/>
    <mergeCell ref="F52:H52"/>
    <mergeCell ref="F55:H55"/>
    <mergeCell ref="E50:K50"/>
    <mergeCell ref="E49:T49"/>
    <mergeCell ref="G42:Q42"/>
    <mergeCell ref="E43:W46"/>
  </mergeCells>
  <phoneticPr fontId="2"/>
  <conditionalFormatting sqref="I103:U103">
    <cfRule type="expression" dxfId="25" priority="15">
      <formula>(I103=0)</formula>
    </cfRule>
  </conditionalFormatting>
  <conditionalFormatting sqref="K88">
    <cfRule type="cellIs" priority="13" operator="equal">
      <formula>0</formula>
    </cfRule>
  </conditionalFormatting>
  <conditionalFormatting sqref="H76:U81">
    <cfRule type="expression" dxfId="24" priority="12">
      <formula>$G$73="☑"</formula>
    </cfRule>
  </conditionalFormatting>
  <conditionalFormatting sqref="E52 E55 E58 O52 O55 O58">
    <cfRule type="expression" dxfId="23" priority="11">
      <formula>($E$40="☑")</formula>
    </cfRule>
  </conditionalFormatting>
  <conditionalFormatting sqref="E47">
    <cfRule type="expression" dxfId="22" priority="10">
      <formula>($E$40="☑")</formula>
    </cfRule>
  </conditionalFormatting>
  <conditionalFormatting sqref="N40:O40 Q40 S40 R42">
    <cfRule type="expression" dxfId="21" priority="9">
      <formula>($E$40="☑")</formula>
    </cfRule>
  </conditionalFormatting>
  <conditionalFormatting sqref="E40">
    <cfRule type="expression" dxfId="20" priority="8">
      <formula>($E$47="☑")</formula>
    </cfRule>
  </conditionalFormatting>
  <conditionalFormatting sqref="L73">
    <cfRule type="expression" dxfId="19" priority="5">
      <formula>$G$73="☑"</formula>
    </cfRule>
    <cfRule type="expression" dxfId="18" priority="6">
      <formula>($E$40="☑")</formula>
    </cfRule>
  </conditionalFormatting>
  <conditionalFormatting sqref="H62 O62">
    <cfRule type="expression" dxfId="17" priority="3">
      <formula>$E$58="☑"</formula>
    </cfRule>
  </conditionalFormatting>
  <conditionalFormatting sqref="G73">
    <cfRule type="expression" dxfId="16" priority="16">
      <formula>($L$73="☑")</formula>
    </cfRule>
    <cfRule type="expression" dxfId="15" priority="17">
      <formula>($E$40="☑")</formula>
    </cfRule>
  </conditionalFormatting>
  <conditionalFormatting sqref="O62">
    <cfRule type="expression" dxfId="14" priority="2">
      <formula>$H$62="☑"</formula>
    </cfRule>
  </conditionalFormatting>
  <conditionalFormatting sqref="H62">
    <cfRule type="expression" dxfId="13" priority="20">
      <formula>$O$62="☑"</formula>
    </cfRule>
  </conditionalFormatting>
  <dataValidations count="4">
    <dataValidation type="list" allowBlank="1" showInputMessage="1" showErrorMessage="1" sqref="E41">
      <formula1>"□,■"</formula1>
    </dataValidation>
    <dataValidation type="list" allowBlank="1" showInputMessage="1" showErrorMessage="1" sqref="R42">
      <formula1>"○"</formula1>
    </dataValidation>
    <dataValidation type="list" allowBlank="1" showInputMessage="1" showErrorMessage="1" sqref="G73 E47 H62 O62 E58 E55 E52 E40 L73">
      <formula1>"□,☑"</formula1>
    </dataValidation>
    <dataValidation type="list" allowBlank="1" showInputMessage="1" showErrorMessage="1" sqref="N40">
      <formula1>"平成,令和"</formula1>
    </dataValidation>
  </dataValidations>
  <pageMargins left="0.39370078740157483" right="0.19685039370078741" top="0.19685039370078741" bottom="0.19685039370078741" header="0.51181102362204722" footer="0.51181102362204722"/>
  <pageSetup paperSize="9" scale="67" fitToHeight="0" orientation="portrait" r:id="rId1"/>
  <headerFooter alignWithMargins="0"/>
  <rowBreaks count="1" manualBreakCount="1">
    <brk id="62" max="22"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D112"/>
  <sheetViews>
    <sheetView view="pageBreakPreview" topLeftCell="A76" zoomScale="57" zoomScaleNormal="85" zoomScaleSheetLayoutView="57" workbookViewId="0">
      <selection activeCell="M77" sqref="M77:O77"/>
    </sheetView>
  </sheetViews>
  <sheetFormatPr defaultRowHeight="13.5"/>
  <cols>
    <col min="1" max="1" width="2.875" style="1" customWidth="1"/>
    <col min="2" max="3" width="2.5" style="1" customWidth="1"/>
    <col min="4" max="4" width="9.875" style="1" customWidth="1"/>
    <col min="5" max="5" width="4.25" style="1" customWidth="1"/>
    <col min="6" max="8" width="5.625" style="1" customWidth="1"/>
    <col min="9" max="9" width="7.375" style="1" customWidth="1"/>
    <col min="10" max="10" width="1.125" style="1" customWidth="1"/>
    <col min="11" max="12" width="5.625" style="1" customWidth="1"/>
    <col min="13" max="13" width="15" style="1" customWidth="1"/>
    <col min="14" max="14" width="9.875" style="1" customWidth="1"/>
    <col min="15" max="17" width="8.125" style="1" customWidth="1"/>
    <col min="18" max="21" width="6.5" style="1" customWidth="1"/>
    <col min="22" max="22" width="8.5" style="1" customWidth="1"/>
    <col min="23" max="23" width="2.875" style="20" customWidth="1"/>
    <col min="24" max="24" width="16.875" style="20" customWidth="1"/>
    <col min="25" max="25" width="9.5" style="1" customWidth="1"/>
    <col min="26" max="26" width="24.5" style="1" bestFit="1" customWidth="1"/>
    <col min="27" max="27" width="42.125" style="1" customWidth="1"/>
    <col min="28" max="28" width="49.5" style="1" customWidth="1"/>
    <col min="29" max="29" width="15.75" style="1" bestFit="1" customWidth="1"/>
    <col min="30" max="16384" width="9" style="1"/>
  </cols>
  <sheetData>
    <row r="1" spans="1:28" ht="18.75">
      <c r="A1" s="99"/>
      <c r="B1" s="99"/>
      <c r="C1" s="99"/>
      <c r="D1" s="99"/>
      <c r="E1" s="99"/>
      <c r="F1" s="99"/>
      <c r="G1" s="99"/>
      <c r="H1" s="99"/>
      <c r="I1" s="99"/>
      <c r="J1" s="99"/>
      <c r="K1" s="99"/>
      <c r="L1" s="99"/>
      <c r="M1" s="99"/>
      <c r="N1" s="99"/>
      <c r="O1" s="99"/>
      <c r="P1" s="99"/>
      <c r="Q1" s="99"/>
      <c r="R1" s="99"/>
      <c r="S1" s="99"/>
      <c r="T1" s="99"/>
      <c r="U1" s="329" t="str">
        <f>IFERROR(VLOOKUP(一番最初に入力!$C$9,【非表示】法人情報!$A$2:$L$13,1),"")</f>
        <v/>
      </c>
      <c r="V1" s="329"/>
      <c r="W1" s="329"/>
      <c r="X1" s="67"/>
      <c r="Y1" s="51"/>
      <c r="AA1" s="31"/>
    </row>
    <row r="2" spans="1:28" s="4" customFormat="1" ht="19.5">
      <c r="A2" s="356" t="s">
        <v>27</v>
      </c>
      <c r="B2" s="356"/>
      <c r="C2" s="356"/>
      <c r="D2" s="356"/>
      <c r="E2" s="356"/>
      <c r="F2" s="356"/>
      <c r="G2" s="356"/>
      <c r="H2" s="356"/>
      <c r="I2" s="356"/>
      <c r="J2" s="356"/>
      <c r="K2" s="356"/>
      <c r="L2" s="356"/>
      <c r="M2" s="356"/>
      <c r="N2" s="356"/>
      <c r="O2" s="356"/>
      <c r="P2" s="356"/>
      <c r="Q2" s="356"/>
      <c r="R2" s="356"/>
      <c r="S2" s="356"/>
      <c r="T2" s="356"/>
      <c r="U2" s="356"/>
      <c r="V2" s="356"/>
      <c r="W2" s="356"/>
      <c r="X2" s="68"/>
      <c r="Y2" s="72"/>
      <c r="Z2" s="19"/>
      <c r="AA2" s="19"/>
      <c r="AB2" s="19"/>
    </row>
    <row r="3" spans="1:28" ht="24">
      <c r="A3" s="99"/>
      <c r="B3" s="360" t="s">
        <v>101</v>
      </c>
      <c r="C3" s="360"/>
      <c r="D3" s="360"/>
      <c r="E3" s="360"/>
      <c r="F3" s="360"/>
      <c r="G3" s="360"/>
      <c r="H3" s="104"/>
      <c r="I3" s="99"/>
      <c r="J3" s="99"/>
      <c r="K3" s="99"/>
      <c r="L3" s="99"/>
      <c r="M3" s="99"/>
      <c r="N3" s="99"/>
      <c r="O3" s="99"/>
      <c r="P3" s="99"/>
      <c r="Q3" s="99"/>
      <c r="R3" s="99"/>
      <c r="S3" s="99"/>
      <c r="T3" s="99"/>
      <c r="U3" s="99"/>
      <c r="V3" s="99"/>
      <c r="W3" s="238"/>
      <c r="Y3" s="18"/>
      <c r="Z3" s="451" t="s">
        <v>84</v>
      </c>
      <c r="AA3" s="451"/>
      <c r="AB3" s="21"/>
    </row>
    <row r="4" spans="1:28" ht="13.5" customHeight="1">
      <c r="A4" s="105"/>
      <c r="B4" s="357"/>
      <c r="C4" s="357"/>
      <c r="D4" s="357"/>
      <c r="E4" s="357"/>
      <c r="F4" s="357"/>
      <c r="G4" s="357"/>
      <c r="H4" s="106"/>
      <c r="I4" s="107"/>
      <c r="J4" s="107"/>
      <c r="K4" s="107"/>
      <c r="L4" s="107"/>
      <c r="M4" s="107"/>
      <c r="N4" s="107"/>
      <c r="O4" s="107"/>
      <c r="P4" s="107"/>
      <c r="Q4" s="107"/>
      <c r="R4" s="107"/>
      <c r="S4" s="107"/>
      <c r="T4" s="107"/>
      <c r="U4" s="108"/>
      <c r="V4" s="108"/>
      <c r="W4" s="238"/>
      <c r="Y4" s="18"/>
      <c r="Z4" s="19"/>
      <c r="AA4" s="19"/>
      <c r="AB4" s="19"/>
    </row>
    <row r="5" spans="1:28" s="5" customFormat="1" ht="27" customHeight="1" thickBot="1">
      <c r="A5" s="109"/>
      <c r="B5" s="109"/>
      <c r="C5" s="109"/>
      <c r="D5" s="110"/>
      <c r="E5" s="109"/>
      <c r="F5" s="109"/>
      <c r="G5" s="111"/>
      <c r="H5" s="111"/>
      <c r="I5" s="112"/>
      <c r="J5" s="112"/>
      <c r="K5" s="112" t="s">
        <v>29</v>
      </c>
      <c r="L5" s="113" t="str">
        <f>一番最初に入力!$C$13&amp;""</f>
        <v>6</v>
      </c>
      <c r="M5" s="358" t="s">
        <v>111</v>
      </c>
      <c r="N5" s="358"/>
      <c r="O5" s="358"/>
      <c r="P5" s="358"/>
      <c r="Q5" s="358"/>
      <c r="R5" s="358"/>
      <c r="S5" s="358"/>
      <c r="T5" s="358"/>
      <c r="U5" s="109"/>
      <c r="V5" s="109"/>
      <c r="W5" s="239"/>
      <c r="X5" s="24"/>
      <c r="Y5" s="22"/>
      <c r="Z5" s="452" t="s">
        <v>36</v>
      </c>
      <c r="AA5" s="452"/>
      <c r="AB5" s="452"/>
    </row>
    <row r="6" spans="1:28" ht="27" customHeight="1" thickBot="1">
      <c r="A6" s="115"/>
      <c r="B6" s="115"/>
      <c r="C6" s="115"/>
      <c r="D6" s="115"/>
      <c r="E6" s="115"/>
      <c r="F6" s="115"/>
      <c r="G6" s="108"/>
      <c r="H6" s="108"/>
      <c r="I6" s="108"/>
      <c r="J6" s="108"/>
      <c r="K6" s="108"/>
      <c r="L6" s="108"/>
      <c r="M6" s="108"/>
      <c r="N6" s="108"/>
      <c r="O6" s="108"/>
      <c r="P6" s="108"/>
      <c r="Q6" s="108"/>
      <c r="R6" s="108"/>
      <c r="S6" s="108"/>
      <c r="T6" s="108"/>
      <c r="U6" s="108"/>
      <c r="V6" s="108"/>
      <c r="W6" s="238"/>
      <c r="Y6" s="18"/>
      <c r="Z6" s="25" t="s">
        <v>37</v>
      </c>
      <c r="AA6" s="26" t="s">
        <v>38</v>
      </c>
      <c r="AB6" s="27"/>
    </row>
    <row r="7" spans="1:28" ht="27" customHeight="1" thickBot="1">
      <c r="A7" s="116"/>
      <c r="B7" s="116"/>
      <c r="C7" s="116"/>
      <c r="D7" s="116"/>
      <c r="E7" s="116"/>
      <c r="F7" s="116"/>
      <c r="G7" s="108"/>
      <c r="H7" s="108"/>
      <c r="I7" s="116"/>
      <c r="J7" s="116"/>
      <c r="K7" s="116"/>
      <c r="L7" s="116"/>
      <c r="M7" s="116"/>
      <c r="N7" s="116"/>
      <c r="O7" s="108"/>
      <c r="P7" s="117" t="s">
        <v>29</v>
      </c>
      <c r="Q7" s="240">
        <v>6</v>
      </c>
      <c r="R7" s="119" t="s">
        <v>33</v>
      </c>
      <c r="S7" s="240">
        <v>4</v>
      </c>
      <c r="T7" s="119" t="s">
        <v>32</v>
      </c>
      <c r="U7" s="240">
        <v>24</v>
      </c>
      <c r="V7" s="119" t="s">
        <v>93</v>
      </c>
      <c r="W7" s="241"/>
      <c r="X7" s="52"/>
      <c r="Y7" s="73"/>
      <c r="Z7" s="28" t="s">
        <v>39</v>
      </c>
      <c r="AA7" s="29" t="s">
        <v>40</v>
      </c>
      <c r="AB7" s="27"/>
    </row>
    <row r="8" spans="1:28" ht="27" customHeight="1" thickBot="1">
      <c r="A8" s="105"/>
      <c r="B8" s="359" t="s">
        <v>10</v>
      </c>
      <c r="C8" s="359"/>
      <c r="D8" s="359"/>
      <c r="E8" s="359"/>
      <c r="F8" s="359"/>
      <c r="G8" s="359"/>
      <c r="H8" s="359"/>
      <c r="I8" s="359"/>
      <c r="J8" s="359"/>
      <c r="K8" s="359"/>
      <c r="L8" s="120"/>
      <c r="M8" s="120"/>
      <c r="N8" s="121"/>
      <c r="O8" s="121"/>
      <c r="P8" s="121"/>
      <c r="Q8" s="121"/>
      <c r="R8" s="121"/>
      <c r="S8" s="121"/>
      <c r="T8" s="121"/>
      <c r="U8" s="121"/>
      <c r="V8" s="121"/>
      <c r="W8" s="238"/>
      <c r="Y8" s="18"/>
      <c r="Z8" s="28" t="s">
        <v>41</v>
      </c>
      <c r="AA8" s="29" t="s">
        <v>42</v>
      </c>
      <c r="AB8" s="27"/>
    </row>
    <row r="9" spans="1:28" ht="23.25" customHeight="1" thickBot="1">
      <c r="A9" s="115"/>
      <c r="B9" s="122"/>
      <c r="C9" s="122"/>
      <c r="D9" s="122"/>
      <c r="E9" s="122"/>
      <c r="F9" s="122"/>
      <c r="G9" s="121"/>
      <c r="H9" s="121"/>
      <c r="I9" s="121"/>
      <c r="J9" s="121"/>
      <c r="K9" s="121"/>
      <c r="L9" s="121"/>
      <c r="M9" s="123" t="s">
        <v>20</v>
      </c>
      <c r="N9" s="365" t="s">
        <v>35</v>
      </c>
      <c r="O9" s="365"/>
      <c r="P9" s="365"/>
      <c r="Q9" s="365"/>
      <c r="R9" s="365"/>
      <c r="S9" s="365"/>
      <c r="T9" s="365"/>
      <c r="U9" s="365"/>
      <c r="V9" s="124" t="s">
        <v>12</v>
      </c>
      <c r="W9" s="238"/>
      <c r="Y9" s="18"/>
      <c r="Z9" s="28" t="s">
        <v>43</v>
      </c>
      <c r="AA9" s="29" t="s">
        <v>44</v>
      </c>
      <c r="AB9" s="27"/>
    </row>
    <row r="10" spans="1:28" ht="23.25" customHeight="1" thickBot="1">
      <c r="A10" s="115"/>
      <c r="B10" s="122"/>
      <c r="C10" s="122"/>
      <c r="D10" s="122"/>
      <c r="E10" s="122"/>
      <c r="F10" s="122"/>
      <c r="G10" s="121"/>
      <c r="H10" s="121"/>
      <c r="I10" s="121"/>
      <c r="J10" s="121"/>
      <c r="K10" s="121"/>
      <c r="L10" s="121"/>
      <c r="M10" s="125" t="s">
        <v>11</v>
      </c>
      <c r="N10" s="365" t="s">
        <v>464</v>
      </c>
      <c r="O10" s="365"/>
      <c r="P10" s="365"/>
      <c r="Q10" s="365"/>
      <c r="R10" s="365"/>
      <c r="S10" s="365"/>
      <c r="T10" s="365"/>
      <c r="U10" s="365"/>
      <c r="V10" s="124" t="s">
        <v>12</v>
      </c>
      <c r="W10" s="238"/>
      <c r="Y10" s="18"/>
      <c r="Z10" s="28" t="s">
        <v>45</v>
      </c>
      <c r="AA10" s="29" t="s">
        <v>46</v>
      </c>
      <c r="AB10" s="27"/>
    </row>
    <row r="11" spans="1:28" ht="23.25" customHeight="1" thickBot="1">
      <c r="A11" s="126"/>
      <c r="B11" s="120"/>
      <c r="C11" s="120"/>
      <c r="D11" s="120"/>
      <c r="E11" s="120"/>
      <c r="F11" s="120"/>
      <c r="G11" s="120" t="s">
        <v>13</v>
      </c>
      <c r="H11" s="120"/>
      <c r="I11" s="120"/>
      <c r="J11" s="120"/>
      <c r="K11" s="335" t="s">
        <v>14</v>
      </c>
      <c r="L11" s="335"/>
      <c r="M11" s="335"/>
      <c r="N11" s="335"/>
      <c r="O11" s="335"/>
      <c r="P11" s="408" t="s">
        <v>466</v>
      </c>
      <c r="Q11" s="408"/>
      <c r="R11" s="408"/>
      <c r="S11" s="408"/>
      <c r="T11" s="408"/>
      <c r="U11" s="408"/>
      <c r="V11" s="408"/>
      <c r="W11" s="238"/>
      <c r="X11" s="91"/>
      <c r="Y11" s="74"/>
      <c r="Z11" s="28" t="s">
        <v>47</v>
      </c>
      <c r="AA11" s="29" t="s">
        <v>48</v>
      </c>
      <c r="AB11" s="27"/>
    </row>
    <row r="12" spans="1:28" ht="23.25" customHeight="1" thickBot="1">
      <c r="A12" s="126"/>
      <c r="B12" s="120"/>
      <c r="C12" s="120"/>
      <c r="D12" s="120"/>
      <c r="E12" s="120"/>
      <c r="F12" s="120"/>
      <c r="G12" s="120" t="s">
        <v>16</v>
      </c>
      <c r="H12" s="120"/>
      <c r="I12" s="120" t="s">
        <v>16</v>
      </c>
      <c r="J12" s="120"/>
      <c r="K12" s="120"/>
      <c r="L12" s="120"/>
      <c r="M12" s="335" t="s">
        <v>25</v>
      </c>
      <c r="N12" s="335"/>
      <c r="O12" s="335"/>
      <c r="P12" s="408" t="s">
        <v>465</v>
      </c>
      <c r="Q12" s="408"/>
      <c r="R12" s="408"/>
      <c r="S12" s="408"/>
      <c r="T12" s="408"/>
      <c r="U12" s="408"/>
      <c r="V12" s="408"/>
      <c r="W12" s="242"/>
      <c r="X12" s="71"/>
      <c r="Y12" s="92"/>
      <c r="Z12" s="28" t="s">
        <v>49</v>
      </c>
      <c r="AA12" s="29" t="s">
        <v>50</v>
      </c>
      <c r="AB12" s="27"/>
    </row>
    <row r="13" spans="1:28" ht="23.25" customHeight="1" thickBot="1">
      <c r="A13" s="126"/>
      <c r="B13" s="120"/>
      <c r="C13" s="120"/>
      <c r="D13" s="120"/>
      <c r="E13" s="120"/>
      <c r="F13" s="120"/>
      <c r="G13" s="120"/>
      <c r="H13" s="120"/>
      <c r="I13" s="120"/>
      <c r="J13" s="120"/>
      <c r="K13" s="120"/>
      <c r="L13" s="120"/>
      <c r="M13" s="120"/>
      <c r="N13" s="362" t="s">
        <v>18</v>
      </c>
      <c r="O13" s="362"/>
      <c r="P13" s="407" t="s">
        <v>467</v>
      </c>
      <c r="Q13" s="407"/>
      <c r="R13" s="407"/>
      <c r="S13" s="407"/>
      <c r="T13" s="407"/>
      <c r="U13" s="127" t="s">
        <v>9</v>
      </c>
      <c r="V13" s="128"/>
      <c r="W13" s="242"/>
      <c r="X13" s="53"/>
      <c r="Y13" s="75"/>
      <c r="Z13" s="28" t="s">
        <v>51</v>
      </c>
      <c r="AA13" s="29" t="s">
        <v>52</v>
      </c>
      <c r="AB13" s="27"/>
    </row>
    <row r="14" spans="1:28" ht="23.25" customHeight="1">
      <c r="A14" s="126"/>
      <c r="B14" s="126"/>
      <c r="C14" s="126"/>
      <c r="D14" s="126"/>
      <c r="E14" s="126"/>
      <c r="F14" s="126"/>
      <c r="G14" s="126"/>
      <c r="H14" s="126"/>
      <c r="I14" s="126"/>
      <c r="J14" s="126"/>
      <c r="K14" s="126"/>
      <c r="L14" s="126"/>
      <c r="M14" s="126"/>
      <c r="N14" s="364" t="s">
        <v>19</v>
      </c>
      <c r="O14" s="364"/>
      <c r="P14" s="129"/>
      <c r="Q14" s="129"/>
      <c r="R14" s="129"/>
      <c r="S14" s="129"/>
      <c r="T14" s="129"/>
      <c r="U14" s="129"/>
      <c r="V14" s="126"/>
      <c r="W14" s="242"/>
      <c r="X14" s="53"/>
      <c r="Y14" s="75"/>
      <c r="Z14" s="453" t="s">
        <v>53</v>
      </c>
      <c r="AA14" s="453"/>
      <c r="AB14" s="27"/>
    </row>
    <row r="15" spans="1:28" ht="12" customHeight="1">
      <c r="A15" s="126"/>
      <c r="B15" s="126"/>
      <c r="C15" s="126"/>
      <c r="D15" s="126"/>
      <c r="E15" s="126"/>
      <c r="F15" s="126"/>
      <c r="G15" s="126"/>
      <c r="H15" s="126"/>
      <c r="I15" s="126"/>
      <c r="J15" s="126"/>
      <c r="K15" s="126"/>
      <c r="L15" s="126"/>
      <c r="M15" s="126"/>
      <c r="N15" s="126"/>
      <c r="O15" s="126"/>
      <c r="P15" s="126"/>
      <c r="Q15" s="126"/>
      <c r="R15" s="126"/>
      <c r="S15" s="126"/>
      <c r="T15" s="126"/>
      <c r="U15" s="126"/>
      <c r="V15" s="126"/>
      <c r="W15" s="242"/>
      <c r="X15" s="53"/>
      <c r="Y15" s="75"/>
      <c r="Z15" s="6"/>
      <c r="AA15" s="6"/>
    </row>
    <row r="16" spans="1:28" ht="24.95" customHeight="1">
      <c r="A16" s="99"/>
      <c r="B16" s="99"/>
      <c r="C16" s="130"/>
      <c r="D16" s="331" t="s">
        <v>507</v>
      </c>
      <c r="E16" s="331"/>
      <c r="F16" s="331"/>
      <c r="G16" s="331"/>
      <c r="H16" s="331"/>
      <c r="I16" s="331"/>
      <c r="J16" s="331"/>
      <c r="K16" s="331"/>
      <c r="L16" s="331"/>
      <c r="M16" s="331"/>
      <c r="N16" s="331"/>
      <c r="O16" s="331"/>
      <c r="P16" s="331"/>
      <c r="Q16" s="331"/>
      <c r="R16" s="331"/>
      <c r="S16" s="331"/>
      <c r="T16" s="331"/>
      <c r="U16" s="331"/>
      <c r="V16" s="331"/>
      <c r="W16" s="238"/>
      <c r="Y16" s="18"/>
    </row>
    <row r="17" spans="1:30" ht="24.95" customHeight="1">
      <c r="A17" s="131"/>
      <c r="B17" s="131"/>
      <c r="C17" s="130"/>
      <c r="D17" s="331" t="s">
        <v>94</v>
      </c>
      <c r="E17" s="331"/>
      <c r="F17" s="331"/>
      <c r="G17" s="331"/>
      <c r="H17" s="331"/>
      <c r="I17" s="331"/>
      <c r="J17" s="331"/>
      <c r="K17" s="331"/>
      <c r="L17" s="331"/>
      <c r="M17" s="331"/>
      <c r="N17" s="331"/>
      <c r="O17" s="331"/>
      <c r="P17" s="331"/>
      <c r="Q17" s="331"/>
      <c r="R17" s="331"/>
      <c r="S17" s="331"/>
      <c r="T17" s="331"/>
      <c r="U17" s="331"/>
      <c r="V17" s="331"/>
      <c r="W17" s="238"/>
      <c r="Y17" s="18"/>
    </row>
    <row r="18" spans="1:30" ht="13.5" customHeight="1">
      <c r="A18" s="131"/>
      <c r="B18" s="131"/>
      <c r="C18" s="130"/>
      <c r="D18" s="331"/>
      <c r="E18" s="331"/>
      <c r="F18" s="331"/>
      <c r="G18" s="331"/>
      <c r="H18" s="331"/>
      <c r="I18" s="331"/>
      <c r="J18" s="331"/>
      <c r="K18" s="331"/>
      <c r="L18" s="331"/>
      <c r="M18" s="331"/>
      <c r="N18" s="331"/>
      <c r="O18" s="331"/>
      <c r="P18" s="331"/>
      <c r="Q18" s="331"/>
      <c r="R18" s="331"/>
      <c r="S18" s="331"/>
      <c r="T18" s="331"/>
      <c r="U18" s="331"/>
      <c r="V18" s="331"/>
      <c r="W18" s="238"/>
      <c r="Y18" s="18"/>
    </row>
    <row r="19" spans="1:30" ht="23.1" customHeight="1">
      <c r="A19" s="131"/>
      <c r="B19" s="131"/>
      <c r="C19" s="130"/>
      <c r="D19" s="334" t="s">
        <v>31</v>
      </c>
      <c r="E19" s="334"/>
      <c r="F19" s="334"/>
      <c r="G19" s="334"/>
      <c r="H19" s="334"/>
      <c r="I19" s="334"/>
      <c r="J19" s="334"/>
      <c r="K19" s="334"/>
      <c r="L19" s="334"/>
      <c r="M19" s="334"/>
      <c r="N19" s="334"/>
      <c r="O19" s="334"/>
      <c r="P19" s="334"/>
      <c r="Q19" s="334"/>
      <c r="R19" s="334"/>
      <c r="S19" s="334"/>
      <c r="T19" s="334"/>
      <c r="U19" s="334"/>
      <c r="V19" s="130"/>
      <c r="W19" s="238"/>
      <c r="Y19" s="18"/>
    </row>
    <row r="20" spans="1:30" ht="23.1" customHeight="1">
      <c r="A20" s="131"/>
      <c r="B20" s="131"/>
      <c r="C20" s="130"/>
      <c r="D20" s="132"/>
      <c r="E20" s="130"/>
      <c r="F20" s="130"/>
      <c r="G20" s="130"/>
      <c r="H20" s="130"/>
      <c r="I20" s="130"/>
      <c r="J20" s="130"/>
      <c r="K20" s="130"/>
      <c r="L20" s="130"/>
      <c r="M20" s="130"/>
      <c r="N20" s="130"/>
      <c r="O20" s="130"/>
      <c r="P20" s="130"/>
      <c r="Q20" s="130"/>
      <c r="R20" s="130"/>
      <c r="S20" s="130"/>
      <c r="T20" s="130"/>
      <c r="U20" s="130"/>
      <c r="V20" s="130"/>
      <c r="W20" s="238"/>
      <c r="Y20" s="18"/>
    </row>
    <row r="21" spans="1:30" ht="30" customHeight="1">
      <c r="A21" s="131"/>
      <c r="B21" s="131"/>
      <c r="C21" s="130"/>
      <c r="D21" s="133" t="s">
        <v>478</v>
      </c>
      <c r="E21" s="134"/>
      <c r="F21" s="134"/>
      <c r="G21" s="134"/>
      <c r="H21" s="134"/>
      <c r="I21" s="134"/>
      <c r="J21" s="134"/>
      <c r="K21" s="134" t="s">
        <v>22</v>
      </c>
      <c r="L21" s="409">
        <f>IFERROR(Q23+Q25+Q27+Q29,"")</f>
        <v>9469200</v>
      </c>
      <c r="M21" s="409"/>
      <c r="N21" s="409"/>
      <c r="O21" s="409"/>
      <c r="P21" s="134" t="s">
        <v>23</v>
      </c>
      <c r="Q21" s="130"/>
      <c r="R21" s="130"/>
      <c r="S21" s="130"/>
      <c r="T21" s="130"/>
      <c r="U21" s="130"/>
      <c r="V21" s="130"/>
      <c r="W21" s="238"/>
      <c r="Y21" s="18"/>
    </row>
    <row r="22" spans="1:30" ht="20.25" customHeight="1">
      <c r="A22" s="131"/>
      <c r="B22" s="131"/>
      <c r="C22" s="131"/>
      <c r="D22" s="131"/>
      <c r="E22" s="131"/>
      <c r="F22" s="131"/>
      <c r="G22" s="108"/>
      <c r="H22" s="108"/>
      <c r="I22" s="108"/>
      <c r="J22" s="108"/>
      <c r="K22" s="108"/>
      <c r="L22" s="108"/>
      <c r="M22" s="108"/>
      <c r="N22" s="108"/>
      <c r="O22" s="108"/>
      <c r="P22" s="108"/>
      <c r="Q22" s="108"/>
      <c r="R22" s="108"/>
      <c r="S22" s="108"/>
      <c r="T22" s="108"/>
      <c r="U22" s="108"/>
      <c r="V22" s="108"/>
      <c r="W22" s="243"/>
      <c r="X22" s="54"/>
      <c r="Y22" s="76"/>
      <c r="Z22" s="2"/>
      <c r="AA22" s="2"/>
    </row>
    <row r="23" spans="1:30" ht="30" customHeight="1">
      <c r="A23" s="131"/>
      <c r="B23" s="136"/>
      <c r="C23" s="137"/>
      <c r="D23" s="137"/>
      <c r="E23" s="137"/>
      <c r="F23" s="332" t="s">
        <v>100</v>
      </c>
      <c r="G23" s="332"/>
      <c r="H23" s="137"/>
      <c r="I23" s="99"/>
      <c r="J23" s="137"/>
      <c r="K23" s="332" t="s">
        <v>95</v>
      </c>
      <c r="L23" s="332"/>
      <c r="M23" s="332"/>
      <c r="N23" s="137"/>
      <c r="O23" s="138"/>
      <c r="P23" s="139" t="s">
        <v>22</v>
      </c>
      <c r="Q23" s="338">
        <f>P33</f>
        <v>3360000</v>
      </c>
      <c r="R23" s="338"/>
      <c r="S23" s="338"/>
      <c r="T23" s="138" t="s">
        <v>23</v>
      </c>
      <c r="U23" s="140"/>
      <c r="V23" s="140"/>
      <c r="W23" s="244"/>
      <c r="X23" s="55"/>
      <c r="Y23" s="77"/>
      <c r="Z23" s="3"/>
      <c r="AA23" s="3"/>
      <c r="AB23" s="2"/>
      <c r="AC23" s="2"/>
      <c r="AD23" s="2"/>
    </row>
    <row r="24" spans="1:30" ht="9.9499999999999993" customHeight="1">
      <c r="A24" s="131"/>
      <c r="B24" s="136"/>
      <c r="C24" s="137"/>
      <c r="D24" s="137"/>
      <c r="E24" s="137"/>
      <c r="F24" s="137"/>
      <c r="G24" s="137"/>
      <c r="H24" s="137"/>
      <c r="I24" s="137"/>
      <c r="J24" s="137"/>
      <c r="K24" s="137"/>
      <c r="L24" s="137"/>
      <c r="M24" s="137"/>
      <c r="N24" s="137"/>
      <c r="O24" s="141"/>
      <c r="P24" s="139"/>
      <c r="Q24" s="142"/>
      <c r="R24" s="142"/>
      <c r="S24" s="142"/>
      <c r="T24" s="143"/>
      <c r="U24" s="140"/>
      <c r="V24" s="140"/>
      <c r="W24" s="244"/>
      <c r="X24" s="55"/>
      <c r="Y24" s="77"/>
      <c r="Z24" s="3"/>
      <c r="AA24" s="3"/>
      <c r="AB24" s="2"/>
      <c r="AC24" s="2"/>
      <c r="AD24" s="2"/>
    </row>
    <row r="25" spans="1:30" ht="30" customHeight="1">
      <c r="A25" s="131"/>
      <c r="B25" s="136"/>
      <c r="C25" s="137"/>
      <c r="D25" s="137"/>
      <c r="E25" s="137"/>
      <c r="F25" s="332"/>
      <c r="G25" s="332"/>
      <c r="H25" s="137"/>
      <c r="I25" s="99"/>
      <c r="J25" s="137"/>
      <c r="K25" s="332" t="s">
        <v>133</v>
      </c>
      <c r="L25" s="332"/>
      <c r="M25" s="332"/>
      <c r="N25" s="332"/>
      <c r="O25" s="332"/>
      <c r="P25" s="139" t="s">
        <v>22</v>
      </c>
      <c r="Q25" s="338">
        <f>IFERROR(R52+R55+R58,"")</f>
        <v>1344000</v>
      </c>
      <c r="R25" s="338"/>
      <c r="S25" s="338"/>
      <c r="T25" s="138" t="s">
        <v>23</v>
      </c>
      <c r="U25" s="140"/>
      <c r="V25" s="140"/>
      <c r="W25" s="244"/>
      <c r="X25" s="55"/>
      <c r="Y25" s="77"/>
      <c r="Z25" s="3"/>
      <c r="AA25" s="3"/>
      <c r="AB25" s="2"/>
      <c r="AC25" s="2"/>
      <c r="AD25" s="2"/>
    </row>
    <row r="26" spans="1:30" ht="9.9499999999999993" customHeight="1">
      <c r="A26" s="131"/>
      <c r="B26" s="136"/>
      <c r="C26" s="137"/>
      <c r="D26" s="137"/>
      <c r="E26" s="137"/>
      <c r="F26" s="137"/>
      <c r="G26" s="137"/>
      <c r="H26" s="137"/>
      <c r="I26" s="137"/>
      <c r="J26" s="137"/>
      <c r="K26" s="137"/>
      <c r="L26" s="137"/>
      <c r="M26" s="137"/>
      <c r="N26" s="137"/>
      <c r="O26" s="141"/>
      <c r="P26" s="139"/>
      <c r="Q26" s="142"/>
      <c r="R26" s="142"/>
      <c r="S26" s="142"/>
      <c r="T26" s="143"/>
      <c r="U26" s="140"/>
      <c r="V26" s="140"/>
      <c r="W26" s="244"/>
      <c r="X26" s="55"/>
      <c r="Y26" s="77"/>
      <c r="Z26" s="3"/>
      <c r="AA26" s="3"/>
      <c r="AB26" s="2"/>
      <c r="AC26" s="2"/>
      <c r="AD26" s="2"/>
    </row>
    <row r="27" spans="1:30" ht="30" customHeight="1">
      <c r="A27" s="131"/>
      <c r="B27" s="136"/>
      <c r="C27" s="137"/>
      <c r="D27" s="137"/>
      <c r="E27" s="137"/>
      <c r="F27" s="137"/>
      <c r="G27" s="137"/>
      <c r="H27" s="137"/>
      <c r="I27" s="137"/>
      <c r="J27" s="137"/>
      <c r="K27" s="332" t="s">
        <v>504</v>
      </c>
      <c r="L27" s="332"/>
      <c r="M27" s="332"/>
      <c r="N27" s="137"/>
      <c r="O27" s="141"/>
      <c r="P27" s="139" t="s">
        <v>22</v>
      </c>
      <c r="Q27" s="338">
        <f>Q87</f>
        <v>3840000</v>
      </c>
      <c r="R27" s="338"/>
      <c r="S27" s="338"/>
      <c r="T27" s="138" t="s">
        <v>23</v>
      </c>
      <c r="U27" s="140"/>
      <c r="V27" s="140"/>
      <c r="W27" s="244"/>
      <c r="X27" s="55"/>
      <c r="Y27" s="77"/>
      <c r="Z27" s="3"/>
      <c r="AA27" s="3"/>
      <c r="AB27" s="2"/>
      <c r="AC27" s="2"/>
      <c r="AD27" s="2"/>
    </row>
    <row r="28" spans="1:30" ht="9.9499999999999993" customHeight="1">
      <c r="A28" s="131"/>
      <c r="B28" s="136"/>
      <c r="C28" s="137"/>
      <c r="D28" s="137"/>
      <c r="E28" s="137"/>
      <c r="F28" s="137"/>
      <c r="G28" s="137"/>
      <c r="H28" s="137"/>
      <c r="I28" s="137"/>
      <c r="J28" s="137"/>
      <c r="K28" s="137"/>
      <c r="L28" s="137"/>
      <c r="M28" s="137"/>
      <c r="N28" s="137"/>
      <c r="O28" s="141"/>
      <c r="P28" s="139"/>
      <c r="Q28" s="142"/>
      <c r="R28" s="142"/>
      <c r="S28" s="142"/>
      <c r="T28" s="143"/>
      <c r="U28" s="140"/>
      <c r="V28" s="140"/>
      <c r="W28" s="244"/>
      <c r="X28" s="55"/>
      <c r="Y28" s="77"/>
      <c r="Z28" s="3"/>
      <c r="AA28" s="3"/>
      <c r="AB28" s="2"/>
      <c r="AC28" s="2"/>
      <c r="AD28" s="2"/>
    </row>
    <row r="29" spans="1:30" ht="30" customHeight="1">
      <c r="A29" s="131"/>
      <c r="B29" s="136"/>
      <c r="C29" s="137"/>
      <c r="D29" s="137"/>
      <c r="E29" s="137"/>
      <c r="F29" s="137"/>
      <c r="G29" s="137"/>
      <c r="H29" s="137"/>
      <c r="I29" s="137"/>
      <c r="J29" s="137"/>
      <c r="K29" s="332" t="s">
        <v>96</v>
      </c>
      <c r="L29" s="332"/>
      <c r="M29" s="332"/>
      <c r="N29" s="137"/>
      <c r="O29" s="141"/>
      <c r="P29" s="139" t="s">
        <v>22</v>
      </c>
      <c r="Q29" s="338">
        <f>Q97</f>
        <v>925200</v>
      </c>
      <c r="R29" s="338"/>
      <c r="S29" s="338"/>
      <c r="T29" s="138" t="s">
        <v>23</v>
      </c>
      <c r="U29" s="140"/>
      <c r="V29" s="140"/>
      <c r="W29" s="244"/>
      <c r="X29" s="55"/>
      <c r="Y29" s="77"/>
      <c r="Z29" s="3"/>
      <c r="AA29" s="3"/>
      <c r="AB29" s="2"/>
      <c r="AC29" s="2"/>
      <c r="AD29" s="2"/>
    </row>
    <row r="30" spans="1:30" ht="20.25" customHeight="1">
      <c r="A30" s="131"/>
      <c r="B30" s="136"/>
      <c r="C30" s="137"/>
      <c r="D30" s="137"/>
      <c r="E30" s="137"/>
      <c r="F30" s="137"/>
      <c r="G30" s="137"/>
      <c r="H30" s="137"/>
      <c r="I30" s="137"/>
      <c r="J30" s="137"/>
      <c r="K30" s="141"/>
      <c r="L30" s="141"/>
      <c r="M30" s="145"/>
      <c r="N30" s="141"/>
      <c r="O30" s="146"/>
      <c r="P30" s="140"/>
      <c r="Q30" s="140"/>
      <c r="R30" s="140"/>
      <c r="S30" s="140"/>
      <c r="T30" s="140"/>
      <c r="U30" s="140"/>
      <c r="V30" s="140"/>
      <c r="W30" s="243"/>
      <c r="X30" s="54"/>
      <c r="Y30" s="76"/>
      <c r="Z30" s="2"/>
      <c r="AA30" s="2"/>
    </row>
    <row r="31" spans="1:30" ht="30" customHeight="1">
      <c r="A31" s="147"/>
      <c r="B31" s="148"/>
      <c r="C31" s="149"/>
      <c r="D31" s="150" t="s">
        <v>99</v>
      </c>
      <c r="E31" s="332" t="s">
        <v>34</v>
      </c>
      <c r="F31" s="332"/>
      <c r="G31" s="332"/>
      <c r="H31" s="332"/>
      <c r="I31" s="332"/>
      <c r="J31" s="332"/>
      <c r="K31" s="332"/>
      <c r="L31" s="332"/>
      <c r="M31" s="151"/>
      <c r="N31" s="137"/>
      <c r="O31" s="152"/>
      <c r="P31" s="353"/>
      <c r="Q31" s="353"/>
      <c r="R31" s="353"/>
      <c r="S31" s="137"/>
      <c r="T31" s="137"/>
      <c r="U31" s="153"/>
      <c r="V31" s="154"/>
      <c r="W31" s="238"/>
      <c r="Y31" s="18"/>
    </row>
    <row r="32" spans="1:30" ht="9.9499999999999993" customHeight="1">
      <c r="A32" s="147"/>
      <c r="B32" s="148"/>
      <c r="C32" s="149"/>
      <c r="D32" s="150"/>
      <c r="E32" s="137"/>
      <c r="F32" s="137"/>
      <c r="G32" s="137"/>
      <c r="H32" s="137"/>
      <c r="I32" s="137"/>
      <c r="J32" s="137"/>
      <c r="K32" s="137"/>
      <c r="L32" s="137"/>
      <c r="M32" s="151"/>
      <c r="N32" s="137"/>
      <c r="O32" s="152"/>
      <c r="P32" s="155"/>
      <c r="Q32" s="155"/>
      <c r="R32" s="155"/>
      <c r="S32" s="137"/>
      <c r="T32" s="137"/>
      <c r="U32" s="153"/>
      <c r="V32" s="154"/>
      <c r="W32" s="238"/>
      <c r="Y32" s="18"/>
    </row>
    <row r="33" spans="1:25" s="33" customFormat="1" ht="30" customHeight="1">
      <c r="A33" s="106"/>
      <c r="B33" s="104"/>
      <c r="C33" s="156"/>
      <c r="D33" s="157"/>
      <c r="E33" s="158" t="s">
        <v>102</v>
      </c>
      <c r="F33" s="349">
        <f>VLOOKUP(E104,'助成単価（VLOOKUP用）'!A6:C12,3)</f>
        <v>280000</v>
      </c>
      <c r="G33" s="349"/>
      <c r="H33" s="349"/>
      <c r="I33" s="349"/>
      <c r="J33" s="349"/>
      <c r="K33" s="349"/>
      <c r="L33" s="159" t="s">
        <v>103</v>
      </c>
      <c r="M33" s="189">
        <v>12</v>
      </c>
      <c r="N33" s="337" t="s">
        <v>104</v>
      </c>
      <c r="O33" s="337"/>
      <c r="P33" s="350">
        <f>IF(M33="","0",F33*M33)</f>
        <v>3360000</v>
      </c>
      <c r="Q33" s="350"/>
      <c r="R33" s="350"/>
      <c r="S33" s="350"/>
      <c r="T33" s="330" t="s">
        <v>105</v>
      </c>
      <c r="U33" s="330"/>
      <c r="V33" s="161"/>
      <c r="W33" s="245"/>
      <c r="X33" s="56"/>
      <c r="Y33" s="78"/>
    </row>
    <row r="34" spans="1:25" s="33" customFormat="1" ht="9.9499999999999993" customHeight="1">
      <c r="A34" s="106"/>
      <c r="B34" s="104"/>
      <c r="C34" s="156"/>
      <c r="D34" s="157"/>
      <c r="E34" s="137"/>
      <c r="F34" s="137"/>
      <c r="G34" s="141"/>
      <c r="H34" s="141"/>
      <c r="I34" s="141"/>
      <c r="J34" s="141"/>
      <c r="K34" s="141"/>
      <c r="L34" s="141"/>
      <c r="M34" s="141"/>
      <c r="N34" s="141"/>
      <c r="O34" s="141"/>
      <c r="P34" s="162"/>
      <c r="Q34" s="162"/>
      <c r="R34" s="162"/>
      <c r="S34" s="162"/>
      <c r="T34" s="162"/>
      <c r="U34" s="163"/>
      <c r="V34" s="164"/>
      <c r="W34" s="245"/>
      <c r="X34" s="56"/>
      <c r="Y34" s="78"/>
    </row>
    <row r="35" spans="1:25" s="33" customFormat="1" ht="18" customHeight="1">
      <c r="A35" s="197"/>
      <c r="B35" s="198"/>
      <c r="C35" s="199"/>
      <c r="D35" s="200"/>
      <c r="E35" s="174"/>
      <c r="F35" s="412" t="s">
        <v>144</v>
      </c>
      <c r="G35" s="412"/>
      <c r="H35" s="412"/>
      <c r="I35" s="412"/>
      <c r="J35" s="412"/>
      <c r="K35" s="412"/>
      <c r="L35" s="412"/>
      <c r="M35" s="412"/>
      <c r="N35" s="412"/>
      <c r="O35" s="412"/>
      <c r="P35" s="412"/>
      <c r="Q35" s="412"/>
      <c r="R35" s="412"/>
      <c r="S35" s="412"/>
      <c r="T35" s="412"/>
      <c r="U35" s="412"/>
      <c r="V35" s="204"/>
      <c r="W35" s="246"/>
      <c r="X35" s="56"/>
      <c r="Y35" s="78"/>
    </row>
    <row r="36" spans="1:25" s="33" customFormat="1" ht="18" customHeight="1">
      <c r="A36" s="197"/>
      <c r="B36" s="198"/>
      <c r="C36" s="199"/>
      <c r="D36" s="200"/>
      <c r="E36" s="174"/>
      <c r="F36" s="174"/>
      <c r="G36" s="174"/>
      <c r="H36" s="174"/>
      <c r="I36" s="174"/>
      <c r="J36" s="174"/>
      <c r="K36" s="174"/>
      <c r="L36" s="174"/>
      <c r="M36" s="174"/>
      <c r="N36" s="174"/>
      <c r="O36" s="174"/>
      <c r="P36" s="174"/>
      <c r="Q36" s="174"/>
      <c r="R36" s="174"/>
      <c r="S36" s="174"/>
      <c r="T36" s="174"/>
      <c r="U36" s="174"/>
      <c r="V36" s="204"/>
      <c r="W36" s="246"/>
      <c r="X36" s="56"/>
      <c r="Y36" s="78"/>
    </row>
    <row r="37" spans="1:25" ht="30" customHeight="1">
      <c r="A37" s="168"/>
      <c r="B37" s="169"/>
      <c r="C37" s="170"/>
      <c r="D37" s="170"/>
      <c r="E37" s="412" t="s">
        <v>136</v>
      </c>
      <c r="F37" s="412"/>
      <c r="G37" s="412"/>
      <c r="H37" s="412"/>
      <c r="I37" s="412"/>
      <c r="J37" s="412"/>
      <c r="K37" s="412"/>
      <c r="L37" s="412"/>
      <c r="M37" s="412"/>
      <c r="N37" s="412"/>
      <c r="O37" s="412"/>
      <c r="P37" s="412"/>
      <c r="Q37" s="412"/>
      <c r="R37" s="412"/>
      <c r="S37" s="412"/>
      <c r="T37" s="412"/>
      <c r="U37" s="412"/>
      <c r="V37" s="175"/>
      <c r="W37" s="247"/>
      <c r="X37" s="57"/>
      <c r="Y37" s="79"/>
    </row>
    <row r="38" spans="1:25" ht="9.9499999999999993" customHeight="1">
      <c r="A38" s="168"/>
      <c r="B38" s="169"/>
      <c r="C38" s="170"/>
      <c r="D38" s="170"/>
      <c r="E38" s="248"/>
      <c r="F38" s="174"/>
      <c r="G38" s="174"/>
      <c r="H38" s="174"/>
      <c r="I38" s="174"/>
      <c r="J38" s="174"/>
      <c r="K38" s="174"/>
      <c r="L38" s="174"/>
      <c r="M38" s="174"/>
      <c r="N38" s="249"/>
      <c r="O38" s="174"/>
      <c r="P38" s="173"/>
      <c r="Q38" s="155"/>
      <c r="R38" s="155"/>
      <c r="S38" s="155"/>
      <c r="T38" s="174"/>
      <c r="U38" s="174"/>
      <c r="V38" s="175"/>
      <c r="W38" s="247"/>
      <c r="X38" s="57"/>
      <c r="Y38" s="79"/>
    </row>
    <row r="39" spans="1:25" ht="30" customHeight="1">
      <c r="A39" s="168"/>
      <c r="B39" s="169"/>
      <c r="C39" s="170"/>
      <c r="D39" s="170"/>
      <c r="E39" s="410" t="s">
        <v>137</v>
      </c>
      <c r="F39" s="410"/>
      <c r="G39" s="410"/>
      <c r="H39" s="410"/>
      <c r="I39" s="410"/>
      <c r="J39" s="410"/>
      <c r="K39" s="410"/>
      <c r="L39" s="174"/>
      <c r="M39" s="174"/>
      <c r="N39" s="174"/>
      <c r="O39" s="174"/>
      <c r="P39" s="174"/>
      <c r="Q39" s="174"/>
      <c r="R39" s="174"/>
      <c r="S39" s="174"/>
      <c r="T39" s="174"/>
      <c r="U39" s="174"/>
      <c r="V39" s="175"/>
      <c r="W39" s="247"/>
      <c r="X39" s="57"/>
      <c r="Y39" s="79"/>
    </row>
    <row r="40" spans="1:25" ht="30" customHeight="1">
      <c r="A40" s="168"/>
      <c r="B40" s="169"/>
      <c r="C40" s="170"/>
      <c r="D40" s="170"/>
      <c r="E40" s="165" t="s">
        <v>473</v>
      </c>
      <c r="F40" s="172" t="s">
        <v>140</v>
      </c>
      <c r="G40" s="172"/>
      <c r="H40" s="410" t="s">
        <v>145</v>
      </c>
      <c r="I40" s="410"/>
      <c r="J40" s="410"/>
      <c r="K40" s="410"/>
      <c r="L40" s="410"/>
      <c r="M40" s="410"/>
      <c r="N40" s="167" t="s">
        <v>474</v>
      </c>
      <c r="O40" s="167">
        <v>30</v>
      </c>
      <c r="P40" s="152" t="s">
        <v>33</v>
      </c>
      <c r="Q40" s="167">
        <v>4</v>
      </c>
      <c r="R40" s="152" t="s">
        <v>32</v>
      </c>
      <c r="S40" s="167">
        <v>1</v>
      </c>
      <c r="T40" s="137" t="s">
        <v>141</v>
      </c>
      <c r="U40" s="137" t="s">
        <v>142</v>
      </c>
      <c r="V40" s="153"/>
      <c r="W40" s="247"/>
      <c r="X40" s="57"/>
      <c r="Y40" s="79"/>
    </row>
    <row r="41" spans="1:25" s="4" customFormat="1" ht="9" customHeight="1" thickBot="1">
      <c r="A41" s="168"/>
      <c r="B41" s="169"/>
      <c r="C41" s="170"/>
      <c r="D41" s="170"/>
      <c r="E41" s="171"/>
      <c r="F41" s="172"/>
      <c r="G41" s="172"/>
      <c r="H41" s="173"/>
      <c r="I41" s="173"/>
      <c r="J41" s="173"/>
      <c r="K41" s="173"/>
      <c r="L41" s="173"/>
      <c r="M41" s="173"/>
      <c r="N41" s="172"/>
      <c r="O41" s="174"/>
      <c r="P41" s="174"/>
      <c r="Q41" s="174"/>
      <c r="R41" s="174"/>
      <c r="S41" s="174"/>
      <c r="T41" s="174"/>
      <c r="U41" s="174"/>
      <c r="V41" s="175"/>
      <c r="W41" s="247"/>
      <c r="X41" s="58"/>
      <c r="Y41" s="80"/>
    </row>
    <row r="42" spans="1:25" s="4" customFormat="1" ht="29.25" customHeight="1" thickBot="1">
      <c r="A42" s="168"/>
      <c r="B42" s="169"/>
      <c r="C42" s="170"/>
      <c r="D42" s="170"/>
      <c r="E42" s="171"/>
      <c r="F42" s="172"/>
      <c r="G42" s="342" t="s">
        <v>148</v>
      </c>
      <c r="H42" s="342"/>
      <c r="I42" s="342"/>
      <c r="J42" s="342"/>
      <c r="K42" s="342"/>
      <c r="L42" s="342"/>
      <c r="M42" s="342"/>
      <c r="N42" s="342"/>
      <c r="O42" s="342"/>
      <c r="P42" s="342"/>
      <c r="Q42" s="342"/>
      <c r="R42" s="250"/>
      <c r="S42" s="174"/>
      <c r="T42" s="174"/>
      <c r="U42" s="174"/>
      <c r="V42" s="175"/>
      <c r="W42" s="247"/>
      <c r="X42" s="58"/>
      <c r="Y42" s="80"/>
    </row>
    <row r="43" spans="1:25" s="4" customFormat="1" ht="18.75" customHeight="1">
      <c r="A43" s="168"/>
      <c r="B43" s="169"/>
      <c r="C43" s="170"/>
      <c r="D43" s="170"/>
      <c r="E43" s="411" t="s">
        <v>162</v>
      </c>
      <c r="F43" s="411"/>
      <c r="G43" s="411"/>
      <c r="H43" s="411"/>
      <c r="I43" s="411"/>
      <c r="J43" s="411"/>
      <c r="K43" s="411"/>
      <c r="L43" s="411"/>
      <c r="M43" s="411"/>
      <c r="N43" s="411"/>
      <c r="O43" s="411"/>
      <c r="P43" s="411"/>
      <c r="Q43" s="411"/>
      <c r="R43" s="411"/>
      <c r="S43" s="411"/>
      <c r="T43" s="411"/>
      <c r="U43" s="411"/>
      <c r="V43" s="411"/>
      <c r="W43" s="411"/>
      <c r="X43" s="69"/>
      <c r="Y43" s="81"/>
    </row>
    <row r="44" spans="1:25" ht="17.25" customHeight="1">
      <c r="A44" s="168"/>
      <c r="B44" s="169"/>
      <c r="C44" s="170"/>
      <c r="D44" s="170"/>
      <c r="E44" s="411"/>
      <c r="F44" s="411"/>
      <c r="G44" s="411"/>
      <c r="H44" s="411"/>
      <c r="I44" s="411"/>
      <c r="J44" s="411"/>
      <c r="K44" s="411"/>
      <c r="L44" s="411"/>
      <c r="M44" s="411"/>
      <c r="N44" s="411"/>
      <c r="O44" s="411"/>
      <c r="P44" s="411"/>
      <c r="Q44" s="411"/>
      <c r="R44" s="411"/>
      <c r="S44" s="411"/>
      <c r="T44" s="411"/>
      <c r="U44" s="411"/>
      <c r="V44" s="411"/>
      <c r="W44" s="411"/>
      <c r="X44" s="69"/>
      <c r="Y44" s="81"/>
    </row>
    <row r="45" spans="1:25" ht="24">
      <c r="A45" s="168"/>
      <c r="B45" s="169"/>
      <c r="C45" s="170"/>
      <c r="D45" s="170"/>
      <c r="E45" s="411"/>
      <c r="F45" s="411"/>
      <c r="G45" s="411"/>
      <c r="H45" s="411"/>
      <c r="I45" s="411"/>
      <c r="J45" s="411"/>
      <c r="K45" s="411"/>
      <c r="L45" s="411"/>
      <c r="M45" s="411"/>
      <c r="N45" s="411"/>
      <c r="O45" s="411"/>
      <c r="P45" s="411"/>
      <c r="Q45" s="411"/>
      <c r="R45" s="411"/>
      <c r="S45" s="411"/>
      <c r="T45" s="411"/>
      <c r="U45" s="411"/>
      <c r="V45" s="411"/>
      <c r="W45" s="411"/>
      <c r="X45" s="69"/>
      <c r="Y45" s="81"/>
    </row>
    <row r="46" spans="1:25" ht="24">
      <c r="A46" s="168"/>
      <c r="B46" s="169"/>
      <c r="C46" s="170"/>
      <c r="D46" s="170"/>
      <c r="E46" s="411"/>
      <c r="F46" s="411"/>
      <c r="G46" s="411"/>
      <c r="H46" s="411"/>
      <c r="I46" s="411"/>
      <c r="J46" s="411"/>
      <c r="K46" s="411"/>
      <c r="L46" s="411"/>
      <c r="M46" s="411"/>
      <c r="N46" s="411"/>
      <c r="O46" s="411"/>
      <c r="P46" s="411"/>
      <c r="Q46" s="411"/>
      <c r="R46" s="411"/>
      <c r="S46" s="411"/>
      <c r="T46" s="411"/>
      <c r="U46" s="411"/>
      <c r="V46" s="411"/>
      <c r="W46" s="411"/>
      <c r="X46" s="69"/>
      <c r="Y46" s="81"/>
    </row>
    <row r="47" spans="1:25" ht="30" customHeight="1">
      <c r="A47" s="168"/>
      <c r="B47" s="169"/>
      <c r="C47" s="170"/>
      <c r="D47" s="170"/>
      <c r="E47" s="165" t="s">
        <v>135</v>
      </c>
      <c r="F47" s="172" t="s">
        <v>143</v>
      </c>
      <c r="G47" s="174"/>
      <c r="H47" s="174"/>
      <c r="I47" s="174"/>
      <c r="J47" s="174"/>
      <c r="K47" s="174"/>
      <c r="L47" s="174"/>
      <c r="M47" s="174"/>
      <c r="N47" s="174"/>
      <c r="O47" s="174"/>
      <c r="P47" s="174"/>
      <c r="Q47" s="174"/>
      <c r="R47" s="174"/>
      <c r="S47" s="174"/>
      <c r="T47" s="174"/>
      <c r="U47" s="174"/>
      <c r="V47" s="175"/>
      <c r="W47" s="247"/>
      <c r="X47" s="57"/>
      <c r="Y47" s="79"/>
    </row>
    <row r="48" spans="1:25" ht="9.75" customHeight="1">
      <c r="A48" s="168"/>
      <c r="B48" s="169"/>
      <c r="C48" s="170"/>
      <c r="D48" s="170"/>
      <c r="E48" s="171"/>
      <c r="F48" s="172"/>
      <c r="G48" s="174"/>
      <c r="H48" s="174"/>
      <c r="I48" s="174"/>
      <c r="J48" s="174"/>
      <c r="K48" s="174"/>
      <c r="L48" s="174"/>
      <c r="M48" s="174"/>
      <c r="N48" s="174"/>
      <c r="O48" s="174"/>
      <c r="P48" s="174"/>
      <c r="Q48" s="174"/>
      <c r="R48" s="174"/>
      <c r="S48" s="174"/>
      <c r="T48" s="174"/>
      <c r="U48" s="174"/>
      <c r="V48" s="175"/>
      <c r="W48" s="247"/>
      <c r="X48" s="57"/>
      <c r="Y48" s="79"/>
    </row>
    <row r="49" spans="1:29" ht="30" customHeight="1" thickBot="1">
      <c r="A49" s="168"/>
      <c r="B49" s="169"/>
      <c r="C49" s="170"/>
      <c r="D49" s="170"/>
      <c r="E49" s="412" t="s">
        <v>146</v>
      </c>
      <c r="F49" s="412"/>
      <c r="G49" s="412"/>
      <c r="H49" s="412"/>
      <c r="I49" s="412"/>
      <c r="J49" s="412"/>
      <c r="K49" s="412"/>
      <c r="L49" s="412"/>
      <c r="M49" s="412"/>
      <c r="N49" s="412"/>
      <c r="O49" s="412"/>
      <c r="P49" s="412"/>
      <c r="Q49" s="412"/>
      <c r="R49" s="412"/>
      <c r="S49" s="412"/>
      <c r="T49" s="412"/>
      <c r="U49" s="174"/>
      <c r="V49" s="175"/>
      <c r="W49" s="247"/>
      <c r="X49" s="57"/>
      <c r="Y49" s="79"/>
      <c r="Z49" s="413" t="s">
        <v>115</v>
      </c>
      <c r="AA49" s="413"/>
      <c r="AB49" s="413"/>
      <c r="AC49" s="413"/>
    </row>
    <row r="50" spans="1:29" ht="24.75" thickBot="1">
      <c r="A50" s="168"/>
      <c r="B50" s="169"/>
      <c r="C50" s="170"/>
      <c r="D50" s="251"/>
      <c r="E50" s="414" t="s">
        <v>147</v>
      </c>
      <c r="F50" s="414"/>
      <c r="G50" s="414"/>
      <c r="H50" s="414"/>
      <c r="I50" s="414"/>
      <c r="J50" s="414"/>
      <c r="K50" s="414"/>
      <c r="L50" s="174"/>
      <c r="M50" s="174"/>
      <c r="N50" s="174"/>
      <c r="O50" s="174"/>
      <c r="P50" s="174"/>
      <c r="Q50" s="174"/>
      <c r="R50" s="174"/>
      <c r="S50" s="174"/>
      <c r="T50" s="174"/>
      <c r="U50" s="174"/>
      <c r="V50" s="175"/>
      <c r="W50" s="247"/>
      <c r="X50" s="57"/>
      <c r="Y50" s="79"/>
      <c r="Z50" s="415" t="s">
        <v>116</v>
      </c>
      <c r="AA50" s="416"/>
      <c r="AB50" s="417"/>
      <c r="AC50" s="48" t="s">
        <v>38</v>
      </c>
    </row>
    <row r="51" spans="1:29" ht="24.75" thickBot="1">
      <c r="A51" s="168"/>
      <c r="B51" s="169"/>
      <c r="C51" s="170"/>
      <c r="D51" s="170"/>
      <c r="E51" s="248"/>
      <c r="F51" s="174"/>
      <c r="G51" s="174"/>
      <c r="H51" s="174"/>
      <c r="I51" s="174"/>
      <c r="J51" s="174"/>
      <c r="K51" s="174"/>
      <c r="L51" s="174"/>
      <c r="M51" s="174"/>
      <c r="N51" s="249"/>
      <c r="O51" s="174"/>
      <c r="P51" s="173"/>
      <c r="Q51" s="155"/>
      <c r="R51" s="155"/>
      <c r="S51" s="155"/>
      <c r="T51" s="174"/>
      <c r="U51" s="174"/>
      <c r="V51" s="252"/>
      <c r="W51" s="253"/>
      <c r="X51" s="57"/>
      <c r="Y51" s="79"/>
      <c r="Z51" s="418" t="s">
        <v>117</v>
      </c>
      <c r="AA51" s="419"/>
      <c r="AB51" s="419"/>
      <c r="AC51" s="49" t="s">
        <v>118</v>
      </c>
    </row>
    <row r="52" spans="1:29" s="45" customFormat="1" ht="30" customHeight="1" thickBot="1">
      <c r="A52" s="254"/>
      <c r="B52" s="255"/>
      <c r="C52" s="256"/>
      <c r="D52" s="256"/>
      <c r="E52" s="188" t="s">
        <v>473</v>
      </c>
      <c r="F52" s="420" t="s">
        <v>130</v>
      </c>
      <c r="G52" s="420"/>
      <c r="H52" s="420"/>
      <c r="I52" s="257" t="s">
        <v>102</v>
      </c>
      <c r="J52" s="421" t="str">
        <f>IF(E52="☑","１６，０００",0)</f>
        <v>１６，０００</v>
      </c>
      <c r="K52" s="421"/>
      <c r="L52" s="421"/>
      <c r="M52" s="421"/>
      <c r="N52" s="258" t="s">
        <v>103</v>
      </c>
      <c r="O52" s="189">
        <v>12</v>
      </c>
      <c r="P52" s="422" t="s">
        <v>104</v>
      </c>
      <c r="Q52" s="422"/>
      <c r="R52" s="421">
        <f>IF(O52="","0",J52*O52)</f>
        <v>192000</v>
      </c>
      <c r="S52" s="421"/>
      <c r="T52" s="421"/>
      <c r="U52" s="421"/>
      <c r="V52" s="423" t="s">
        <v>105</v>
      </c>
      <c r="W52" s="423"/>
      <c r="X52" s="60"/>
      <c r="Y52" s="82"/>
      <c r="Z52" s="424" t="s">
        <v>119</v>
      </c>
      <c r="AA52" s="425"/>
      <c r="AB52" s="426"/>
      <c r="AC52" s="49" t="s">
        <v>120</v>
      </c>
    </row>
    <row r="53" spans="1:29" s="33" customFormat="1" ht="9.9499999999999993" customHeight="1">
      <c r="A53" s="197"/>
      <c r="B53" s="198"/>
      <c r="C53" s="199"/>
      <c r="D53" s="199"/>
      <c r="E53" s="157"/>
      <c r="F53" s="174"/>
      <c r="G53" s="259"/>
      <c r="H53" s="193"/>
      <c r="I53" s="193"/>
      <c r="J53" s="193"/>
      <c r="K53" s="193"/>
      <c r="L53" s="193"/>
      <c r="M53" s="193"/>
      <c r="N53" s="194"/>
      <c r="O53" s="195"/>
      <c r="P53" s="194"/>
      <c r="Q53" s="194"/>
      <c r="R53" s="193"/>
      <c r="S53" s="193"/>
      <c r="T53" s="193"/>
      <c r="U53" s="193"/>
      <c r="V53" s="260"/>
      <c r="W53" s="261"/>
      <c r="X53" s="60"/>
      <c r="Y53" s="82"/>
      <c r="Z53" s="427" t="s">
        <v>470</v>
      </c>
      <c r="AA53" s="428"/>
      <c r="AB53" s="433" t="s">
        <v>159</v>
      </c>
      <c r="AC53" s="436" t="s">
        <v>123</v>
      </c>
    </row>
    <row r="54" spans="1:29" ht="9.9499999999999993" customHeight="1">
      <c r="A54" s="168"/>
      <c r="B54" s="169"/>
      <c r="C54" s="170"/>
      <c r="D54" s="170"/>
      <c r="E54" s="150"/>
      <c r="F54" s="174"/>
      <c r="G54" s="174"/>
      <c r="H54" s="174"/>
      <c r="I54" s="174"/>
      <c r="J54" s="137" t="s">
        <v>463</v>
      </c>
      <c r="K54" s="137"/>
      <c r="L54" s="137"/>
      <c r="M54" s="137"/>
      <c r="N54" s="249"/>
      <c r="O54" s="174"/>
      <c r="P54" s="173"/>
      <c r="Q54" s="155"/>
      <c r="R54" s="155"/>
      <c r="S54" s="155"/>
      <c r="T54" s="174"/>
      <c r="U54" s="174"/>
      <c r="V54" s="252"/>
      <c r="W54" s="253"/>
      <c r="X54" s="59"/>
      <c r="Y54" s="83"/>
      <c r="Z54" s="429"/>
      <c r="AA54" s="430"/>
      <c r="AB54" s="434"/>
      <c r="AC54" s="437"/>
    </row>
    <row r="55" spans="1:29" s="45" customFormat="1" ht="30" customHeight="1" thickBot="1">
      <c r="A55" s="254"/>
      <c r="B55" s="255"/>
      <c r="C55" s="256"/>
      <c r="D55" s="256"/>
      <c r="E55" s="188" t="s">
        <v>473</v>
      </c>
      <c r="F55" s="420" t="s">
        <v>131</v>
      </c>
      <c r="G55" s="420"/>
      <c r="H55" s="420"/>
      <c r="I55" s="257" t="s">
        <v>102</v>
      </c>
      <c r="J55" s="421" t="str">
        <f>IF(E55="☑","３２，０００",0)</f>
        <v>３２，０００</v>
      </c>
      <c r="K55" s="421"/>
      <c r="L55" s="421"/>
      <c r="M55" s="421"/>
      <c r="N55" s="258" t="s">
        <v>103</v>
      </c>
      <c r="O55" s="189">
        <v>12</v>
      </c>
      <c r="P55" s="422" t="s">
        <v>104</v>
      </c>
      <c r="Q55" s="422"/>
      <c r="R55" s="421">
        <f>IF(O55="","0",J55*O55)</f>
        <v>384000</v>
      </c>
      <c r="S55" s="421"/>
      <c r="T55" s="421"/>
      <c r="U55" s="421"/>
      <c r="V55" s="423" t="s">
        <v>105</v>
      </c>
      <c r="W55" s="423"/>
      <c r="X55" s="60"/>
      <c r="Y55" s="82"/>
      <c r="Z55" s="429"/>
      <c r="AA55" s="430"/>
      <c r="AB55" s="435"/>
      <c r="AC55" s="438"/>
    </row>
    <row r="56" spans="1:29" s="33" customFormat="1" ht="9.9499999999999993" customHeight="1">
      <c r="A56" s="197"/>
      <c r="B56" s="198"/>
      <c r="C56" s="199"/>
      <c r="D56" s="199"/>
      <c r="E56" s="157"/>
      <c r="F56" s="174"/>
      <c r="G56" s="259"/>
      <c r="H56" s="193"/>
      <c r="I56" s="193"/>
      <c r="J56" s="193"/>
      <c r="K56" s="193"/>
      <c r="L56" s="193"/>
      <c r="M56" s="193"/>
      <c r="N56" s="194"/>
      <c r="O56" s="195"/>
      <c r="P56" s="194"/>
      <c r="Q56" s="194"/>
      <c r="R56" s="193"/>
      <c r="S56" s="193"/>
      <c r="T56" s="193"/>
      <c r="U56" s="193"/>
      <c r="V56" s="260"/>
      <c r="W56" s="261"/>
      <c r="X56" s="60"/>
      <c r="Y56" s="82"/>
      <c r="Z56" s="429"/>
      <c r="AA56" s="430"/>
      <c r="AB56" s="439" t="s">
        <v>160</v>
      </c>
      <c r="AC56" s="436" t="s">
        <v>125</v>
      </c>
    </row>
    <row r="57" spans="1:29" ht="9.9499999999999993" customHeight="1" thickBot="1">
      <c r="A57" s="168"/>
      <c r="B57" s="169"/>
      <c r="C57" s="170"/>
      <c r="D57" s="170"/>
      <c r="E57" s="150"/>
      <c r="F57" s="174"/>
      <c r="G57" s="174"/>
      <c r="H57" s="174"/>
      <c r="I57" s="174"/>
      <c r="J57" s="137"/>
      <c r="K57" s="137"/>
      <c r="L57" s="137"/>
      <c r="M57" s="137"/>
      <c r="N57" s="249"/>
      <c r="O57" s="174"/>
      <c r="P57" s="173"/>
      <c r="Q57" s="155"/>
      <c r="R57" s="155"/>
      <c r="S57" s="155"/>
      <c r="T57" s="174"/>
      <c r="U57" s="174"/>
      <c r="V57" s="252"/>
      <c r="W57" s="253"/>
      <c r="X57" s="59"/>
      <c r="Y57" s="83"/>
      <c r="Z57" s="431"/>
      <c r="AA57" s="432"/>
      <c r="AB57" s="440"/>
      <c r="AC57" s="438"/>
    </row>
    <row r="58" spans="1:29" s="45" customFormat="1" ht="30" customHeight="1">
      <c r="A58" s="254"/>
      <c r="B58" s="255"/>
      <c r="C58" s="256"/>
      <c r="D58" s="256"/>
      <c r="E58" s="188" t="s">
        <v>473</v>
      </c>
      <c r="F58" s="420" t="s">
        <v>132</v>
      </c>
      <c r="G58" s="420"/>
      <c r="H58" s="420"/>
      <c r="I58" s="257" t="s">
        <v>102</v>
      </c>
      <c r="J58" s="367" t="str">
        <f>IF(AND(E58="☑",H62="☑",G74="☑"),"６４，０００",IF(AND(E58="☑",P62="☑",G74="☑"),"１１２，０００",IF(AND(E58="☑",H62="☑",L74="☑"),"５１，２００",IF(AND(E58="☑",P62="☑",L74="☑"),"１００，８００",IF(AND(R42="○",E58="☑",H62="☑"),"６４，０００",IF(AND(R42="○",E58="☑",P62="☑"),"１１２，０００",""))))))</f>
        <v>６４，０００</v>
      </c>
      <c r="K58" s="367"/>
      <c r="L58" s="367"/>
      <c r="M58" s="367"/>
      <c r="N58" s="258" t="s">
        <v>103</v>
      </c>
      <c r="O58" s="189">
        <v>12</v>
      </c>
      <c r="P58" s="422" t="s">
        <v>104</v>
      </c>
      <c r="Q58" s="422"/>
      <c r="R58" s="421">
        <f>IF(O58="","0",J58*O58)</f>
        <v>768000</v>
      </c>
      <c r="S58" s="421"/>
      <c r="T58" s="421"/>
      <c r="U58" s="421"/>
      <c r="V58" s="423" t="s">
        <v>105</v>
      </c>
      <c r="W58" s="423"/>
      <c r="X58" s="60"/>
      <c r="Y58" s="82"/>
      <c r="Z58" s="429" t="s">
        <v>126</v>
      </c>
      <c r="AA58" s="430"/>
      <c r="AB58" s="446" t="s">
        <v>158</v>
      </c>
      <c r="AC58" s="441" t="s">
        <v>128</v>
      </c>
    </row>
    <row r="59" spans="1:29" s="33" customFormat="1" ht="9.9499999999999993" customHeight="1">
      <c r="A59" s="197"/>
      <c r="B59" s="198"/>
      <c r="C59" s="199"/>
      <c r="D59" s="199"/>
      <c r="E59" s="200"/>
      <c r="F59" s="174"/>
      <c r="G59" s="259"/>
      <c r="H59" s="193"/>
      <c r="I59" s="193"/>
      <c r="J59" s="193"/>
      <c r="K59" s="193"/>
      <c r="L59" s="193"/>
      <c r="M59" s="193"/>
      <c r="N59" s="194"/>
      <c r="O59" s="195"/>
      <c r="P59" s="194"/>
      <c r="Q59" s="194"/>
      <c r="R59" s="196"/>
      <c r="S59" s="196"/>
      <c r="T59" s="196"/>
      <c r="U59" s="196"/>
      <c r="V59" s="203"/>
      <c r="W59" s="262"/>
      <c r="X59" s="61"/>
      <c r="Y59" s="84"/>
      <c r="Z59" s="429"/>
      <c r="AA59" s="430"/>
      <c r="AB59" s="447"/>
      <c r="AC59" s="437"/>
    </row>
    <row r="60" spans="1:29" s="44" customFormat="1" ht="9.9499999999999993" customHeight="1" thickBot="1">
      <c r="A60" s="197"/>
      <c r="B60" s="198"/>
      <c r="C60" s="199"/>
      <c r="D60" s="199"/>
      <c r="E60" s="200"/>
      <c r="F60" s="174"/>
      <c r="G60" s="174"/>
      <c r="H60" s="201"/>
      <c r="I60" s="201"/>
      <c r="J60" s="201"/>
      <c r="K60" s="162"/>
      <c r="L60" s="162"/>
      <c r="M60" s="162"/>
      <c r="N60" s="202"/>
      <c r="O60" s="202"/>
      <c r="P60" s="162"/>
      <c r="Q60" s="162"/>
      <c r="R60" s="162"/>
      <c r="S60" s="162"/>
      <c r="T60" s="162"/>
      <c r="U60" s="162"/>
      <c r="V60" s="203"/>
      <c r="W60" s="263"/>
      <c r="X60" s="62"/>
      <c r="Y60" s="85"/>
      <c r="Z60" s="429"/>
      <c r="AA60" s="430"/>
      <c r="AB60" s="448"/>
      <c r="AC60" s="438"/>
    </row>
    <row r="61" spans="1:29" s="33" customFormat="1" ht="18" customHeight="1">
      <c r="A61" s="197"/>
      <c r="B61" s="198"/>
      <c r="C61" s="199"/>
      <c r="D61" s="199"/>
      <c r="E61" s="199"/>
      <c r="F61" s="200"/>
      <c r="G61" s="442" t="s">
        <v>152</v>
      </c>
      <c r="H61" s="442"/>
      <c r="I61" s="442"/>
      <c r="J61" s="442"/>
      <c r="K61" s="442"/>
      <c r="L61" s="442"/>
      <c r="M61" s="442"/>
      <c r="N61" s="442"/>
      <c r="O61" s="442"/>
      <c r="P61" s="442"/>
      <c r="Q61" s="442"/>
      <c r="R61" s="442"/>
      <c r="S61" s="442"/>
      <c r="T61" s="442"/>
      <c r="U61" s="442"/>
      <c r="V61" s="442"/>
      <c r="W61" s="442"/>
      <c r="X61" s="70"/>
      <c r="Y61" s="86"/>
      <c r="Z61" s="429"/>
      <c r="AA61" s="430"/>
      <c r="AB61" s="443" t="s">
        <v>161</v>
      </c>
      <c r="AC61" s="441" t="s">
        <v>129</v>
      </c>
    </row>
    <row r="62" spans="1:29" s="33" customFormat="1" ht="29.25" customHeight="1" thickBot="1">
      <c r="A62" s="197"/>
      <c r="B62" s="198"/>
      <c r="C62" s="199"/>
      <c r="D62" s="199"/>
      <c r="E62" s="199"/>
      <c r="F62" s="200"/>
      <c r="G62" s="200"/>
      <c r="H62" s="188" t="s">
        <v>473</v>
      </c>
      <c r="I62" s="412" t="s">
        <v>149</v>
      </c>
      <c r="J62" s="412"/>
      <c r="K62" s="412"/>
      <c r="L62" s="412"/>
      <c r="M62" s="412"/>
      <c r="N62" s="174"/>
      <c r="O62" s="174"/>
      <c r="P62" s="188" t="s">
        <v>135</v>
      </c>
      <c r="Q62" s="412" t="s">
        <v>150</v>
      </c>
      <c r="R62" s="412"/>
      <c r="S62" s="412"/>
      <c r="T62" s="412"/>
      <c r="U62" s="412"/>
      <c r="V62" s="174"/>
      <c r="W62" s="259"/>
      <c r="X62" s="63"/>
      <c r="Y62" s="87"/>
      <c r="Z62" s="431"/>
      <c r="AA62" s="432"/>
      <c r="AB62" s="435"/>
      <c r="AC62" s="438"/>
    </row>
    <row r="63" spans="1:29" s="44" customFormat="1" ht="9.9499999999999993" customHeight="1">
      <c r="A63" s="197"/>
      <c r="B63" s="198"/>
      <c r="C63" s="199"/>
      <c r="D63" s="199"/>
      <c r="E63" s="200"/>
      <c r="F63" s="174"/>
      <c r="G63" s="174"/>
      <c r="H63" s="201"/>
      <c r="I63" s="201"/>
      <c r="J63" s="201"/>
      <c r="K63" s="162"/>
      <c r="L63" s="162"/>
      <c r="M63" s="162"/>
      <c r="N63" s="202"/>
      <c r="O63" s="202"/>
      <c r="P63" s="162"/>
      <c r="Q63" s="162"/>
      <c r="R63" s="162"/>
      <c r="S63" s="162"/>
      <c r="T63" s="162"/>
      <c r="U63" s="162"/>
      <c r="V63" s="203"/>
      <c r="W63" s="263"/>
      <c r="X63" s="62"/>
      <c r="Y63" s="85"/>
    </row>
    <row r="64" spans="1:29" s="33" customFormat="1" ht="30" customHeight="1">
      <c r="A64" s="197"/>
      <c r="B64" s="198"/>
      <c r="C64" s="199"/>
      <c r="D64" s="199"/>
      <c r="E64" s="199"/>
      <c r="F64" s="200"/>
      <c r="G64" s="200"/>
      <c r="H64" s="161"/>
      <c r="I64" s="161"/>
      <c r="J64" s="161"/>
      <c r="K64" s="161"/>
      <c r="L64" s="161"/>
      <c r="M64" s="161"/>
      <c r="N64" s="174"/>
      <c r="O64" s="174"/>
      <c r="P64" s="174"/>
      <c r="Q64" s="174"/>
      <c r="R64" s="174"/>
      <c r="S64" s="174"/>
      <c r="T64" s="174"/>
      <c r="U64" s="174"/>
      <c r="V64" s="174"/>
      <c r="W64" s="259"/>
      <c r="X64" s="63"/>
      <c r="Y64" s="87"/>
      <c r="Z64" s="50"/>
      <c r="AA64" s="34"/>
    </row>
    <row r="65" spans="1:26" s="4" customFormat="1" ht="26.25" customHeight="1">
      <c r="A65" s="356" t="s">
        <v>27</v>
      </c>
      <c r="B65" s="356"/>
      <c r="C65" s="356"/>
      <c r="D65" s="356"/>
      <c r="E65" s="356"/>
      <c r="F65" s="356"/>
      <c r="G65" s="356"/>
      <c r="H65" s="356"/>
      <c r="I65" s="356"/>
      <c r="J65" s="356"/>
      <c r="K65" s="356"/>
      <c r="L65" s="356"/>
      <c r="M65" s="356"/>
      <c r="N65" s="356"/>
      <c r="O65" s="356"/>
      <c r="P65" s="356"/>
      <c r="Q65" s="356"/>
      <c r="R65" s="356"/>
      <c r="S65" s="356"/>
      <c r="T65" s="356"/>
      <c r="U65" s="356"/>
      <c r="V65" s="356"/>
      <c r="W65" s="356"/>
      <c r="X65" s="68"/>
      <c r="Y65" s="72"/>
    </row>
    <row r="66" spans="1:26" s="33" customFormat="1" ht="23.25" customHeight="1">
      <c r="A66" s="197"/>
      <c r="B66" s="198"/>
      <c r="C66" s="199"/>
      <c r="D66" s="200"/>
      <c r="E66" s="174"/>
      <c r="F66" s="199"/>
      <c r="G66" s="162"/>
      <c r="H66" s="162"/>
      <c r="I66" s="162"/>
      <c r="J66" s="162"/>
      <c r="K66" s="162"/>
      <c r="L66" s="162"/>
      <c r="M66" s="162"/>
      <c r="N66" s="162"/>
      <c r="O66" s="162"/>
      <c r="P66" s="162"/>
      <c r="Q66" s="162"/>
      <c r="R66" s="162"/>
      <c r="S66" s="162"/>
      <c r="T66" s="162"/>
      <c r="U66" s="203"/>
      <c r="V66" s="204"/>
      <c r="W66" s="263"/>
      <c r="X66" s="56"/>
      <c r="Y66" s="78"/>
    </row>
    <row r="67" spans="1:26" s="33" customFormat="1" ht="23.25" customHeight="1">
      <c r="A67" s="197"/>
      <c r="B67" s="198"/>
      <c r="C67" s="199"/>
      <c r="D67" s="200"/>
      <c r="E67" s="174"/>
      <c r="F67" s="199"/>
      <c r="G67" s="162"/>
      <c r="H67" s="162"/>
      <c r="I67" s="162"/>
      <c r="J67" s="162"/>
      <c r="K67" s="162"/>
      <c r="L67" s="162"/>
      <c r="M67" s="162"/>
      <c r="N67" s="162"/>
      <c r="O67" s="162"/>
      <c r="P67" s="162"/>
      <c r="Q67" s="162"/>
      <c r="R67" s="162"/>
      <c r="S67" s="162"/>
      <c r="T67" s="162"/>
      <c r="U67" s="203"/>
      <c r="V67" s="204"/>
      <c r="W67" s="263"/>
      <c r="X67" s="56"/>
      <c r="Y67" s="78"/>
    </row>
    <row r="68" spans="1:26" s="33" customFormat="1" ht="23.25" customHeight="1">
      <c r="A68" s="197"/>
      <c r="B68" s="198"/>
      <c r="C68" s="199"/>
      <c r="D68" s="200"/>
      <c r="E68" s="174"/>
      <c r="F68" s="199"/>
      <c r="G68" s="162"/>
      <c r="H68" s="162"/>
      <c r="I68" s="162"/>
      <c r="J68" s="162"/>
      <c r="K68" s="162"/>
      <c r="L68" s="162"/>
      <c r="M68" s="162"/>
      <c r="N68" s="162"/>
      <c r="O68" s="162"/>
      <c r="P68" s="162"/>
      <c r="Q68" s="162"/>
      <c r="R68" s="162"/>
      <c r="S68" s="162"/>
      <c r="T68" s="162"/>
      <c r="U68" s="203"/>
      <c r="V68" s="204"/>
      <c r="W68" s="263"/>
      <c r="X68" s="56"/>
      <c r="Y68" s="78"/>
    </row>
    <row r="69" spans="1:26" s="33" customFormat="1" ht="23.25" customHeight="1">
      <c r="A69" s="197"/>
      <c r="B69" s="198"/>
      <c r="C69" s="199"/>
      <c r="D69" s="200"/>
      <c r="E69" s="174"/>
      <c r="F69" s="199"/>
      <c r="G69" s="162"/>
      <c r="H69" s="162"/>
      <c r="I69" s="162"/>
      <c r="J69" s="162"/>
      <c r="K69" s="162"/>
      <c r="L69" s="162"/>
      <c r="M69" s="162"/>
      <c r="N69" s="162"/>
      <c r="O69" s="162"/>
      <c r="P69" s="162"/>
      <c r="Q69" s="162"/>
      <c r="R69" s="162"/>
      <c r="S69" s="162"/>
      <c r="T69" s="162"/>
      <c r="U69" s="203"/>
      <c r="V69" s="204"/>
      <c r="W69" s="263"/>
      <c r="X69" s="56"/>
      <c r="Y69" s="78"/>
    </row>
    <row r="70" spans="1:26" ht="30" customHeight="1">
      <c r="A70" s="168"/>
      <c r="B70" s="169"/>
      <c r="C70" s="170"/>
      <c r="D70" s="172" t="s">
        <v>163</v>
      </c>
      <c r="E70" s="412" t="s">
        <v>164</v>
      </c>
      <c r="F70" s="412"/>
      <c r="G70" s="412"/>
      <c r="H70" s="412"/>
      <c r="I70" s="412"/>
      <c r="J70" s="412"/>
      <c r="K70" s="412"/>
      <c r="L70" s="412"/>
      <c r="M70" s="412"/>
      <c r="N70" s="412"/>
      <c r="O70" s="412"/>
      <c r="P70" s="412"/>
      <c r="Q70" s="412"/>
      <c r="R70" s="412"/>
      <c r="S70" s="412"/>
      <c r="T70" s="412"/>
      <c r="U70" s="412"/>
      <c r="V70" s="412"/>
      <c r="W70" s="247"/>
      <c r="Y70" s="18"/>
    </row>
    <row r="71" spans="1:26" s="33" customFormat="1" ht="10.5" customHeight="1">
      <c r="A71" s="197"/>
      <c r="B71" s="198"/>
      <c r="C71" s="199"/>
      <c r="D71" s="199"/>
      <c r="E71" s="200"/>
      <c r="F71" s="200"/>
      <c r="G71" s="171"/>
      <c r="H71" s="174"/>
      <c r="I71" s="174"/>
      <c r="J71" s="174"/>
      <c r="K71" s="174"/>
      <c r="L71" s="174"/>
      <c r="M71" s="174"/>
      <c r="N71" s="174"/>
      <c r="O71" s="174"/>
      <c r="P71" s="174"/>
      <c r="Q71" s="174"/>
      <c r="R71" s="174"/>
      <c r="S71" s="174"/>
      <c r="T71" s="174"/>
      <c r="U71" s="174"/>
      <c r="V71" s="174"/>
      <c r="W71" s="259"/>
      <c r="X71" s="63"/>
      <c r="Y71" s="87"/>
      <c r="Z71" s="34"/>
    </row>
    <row r="72" spans="1:26" s="33" customFormat="1" ht="18" customHeight="1">
      <c r="A72" s="197"/>
      <c r="B72" s="198"/>
      <c r="C72" s="199"/>
      <c r="D72" s="199"/>
      <c r="E72" s="200"/>
      <c r="F72" s="444" t="s">
        <v>153</v>
      </c>
      <c r="G72" s="444"/>
      <c r="H72" s="444"/>
      <c r="I72" s="444"/>
      <c r="J72" s="444"/>
      <c r="K72" s="444"/>
      <c r="L72" s="444"/>
      <c r="M72" s="444"/>
      <c r="N72" s="444"/>
      <c r="O72" s="444"/>
      <c r="P72" s="444"/>
      <c r="Q72" s="444"/>
      <c r="R72" s="444"/>
      <c r="S72" s="444"/>
      <c r="T72" s="444"/>
      <c r="U72" s="444"/>
      <c r="V72" s="444"/>
      <c r="W72" s="264"/>
      <c r="X72" s="64"/>
      <c r="Y72" s="88"/>
    </row>
    <row r="73" spans="1:26" s="33" customFormat="1" ht="18" customHeight="1">
      <c r="A73" s="197"/>
      <c r="B73" s="198"/>
      <c r="C73" s="199"/>
      <c r="D73" s="199"/>
      <c r="E73" s="200"/>
      <c r="F73" s="265" t="s">
        <v>154</v>
      </c>
      <c r="G73" s="265"/>
      <c r="H73" s="265"/>
      <c r="I73" s="265"/>
      <c r="J73" s="265"/>
      <c r="K73" s="265"/>
      <c r="L73" s="265"/>
      <c r="M73" s="265"/>
      <c r="N73" s="265"/>
      <c r="O73" s="265"/>
      <c r="P73" s="265"/>
      <c r="Q73" s="265"/>
      <c r="R73" s="265"/>
      <c r="S73" s="265"/>
      <c r="T73" s="265"/>
      <c r="U73" s="265"/>
      <c r="V73" s="265"/>
      <c r="W73" s="264"/>
      <c r="X73" s="64"/>
      <c r="Y73" s="88"/>
    </row>
    <row r="74" spans="1:26" s="33" customFormat="1" ht="30" customHeight="1">
      <c r="A74" s="197"/>
      <c r="B74" s="198"/>
      <c r="C74" s="199"/>
      <c r="D74" s="199"/>
      <c r="E74" s="200"/>
      <c r="F74" s="200"/>
      <c r="G74" s="188" t="s">
        <v>473</v>
      </c>
      <c r="H74" s="207" t="s">
        <v>140</v>
      </c>
      <c r="I74" s="137"/>
      <c r="J74" s="137"/>
      <c r="K74" s="137"/>
      <c r="L74" s="188" t="s">
        <v>135</v>
      </c>
      <c r="M74" s="207" t="s">
        <v>165</v>
      </c>
      <c r="N74" s="174"/>
      <c r="O74" s="174"/>
      <c r="P74" s="174"/>
      <c r="Q74" s="174"/>
      <c r="R74" s="174"/>
      <c r="S74" s="174"/>
      <c r="T74" s="174"/>
      <c r="U74" s="174"/>
      <c r="V74" s="174"/>
      <c r="W74" s="259"/>
      <c r="X74" s="63"/>
      <c r="Y74" s="87"/>
      <c r="Z74" s="34"/>
    </row>
    <row r="75" spans="1:26" s="33" customFormat="1" ht="18" customHeight="1">
      <c r="A75" s="197"/>
      <c r="B75" s="198"/>
      <c r="C75" s="199"/>
      <c r="D75" s="199"/>
      <c r="E75" s="200"/>
      <c r="F75" s="200"/>
      <c r="G75" s="445" t="s">
        <v>151</v>
      </c>
      <c r="H75" s="445"/>
      <c r="I75" s="445"/>
      <c r="J75" s="445"/>
      <c r="K75" s="445"/>
      <c r="L75" s="445"/>
      <c r="M75" s="445"/>
      <c r="N75" s="445"/>
      <c r="O75" s="174"/>
      <c r="P75" s="174"/>
      <c r="Q75" s="174"/>
      <c r="R75" s="174"/>
      <c r="S75" s="174"/>
      <c r="T75" s="174"/>
      <c r="U75" s="174"/>
      <c r="V75" s="174"/>
      <c r="W75" s="259"/>
      <c r="X75" s="63"/>
      <c r="Y75" s="87"/>
      <c r="Z75" s="34"/>
    </row>
    <row r="76" spans="1:26" s="33" customFormat="1" ht="44.25" customHeight="1">
      <c r="A76" s="197"/>
      <c r="B76" s="198"/>
      <c r="C76" s="199"/>
      <c r="D76" s="199"/>
      <c r="E76" s="200"/>
      <c r="F76" s="200"/>
      <c r="G76" s="208"/>
      <c r="H76" s="395" t="s">
        <v>155</v>
      </c>
      <c r="I76" s="395"/>
      <c r="J76" s="395"/>
      <c r="K76" s="395"/>
      <c r="L76" s="395"/>
      <c r="M76" s="395" t="s">
        <v>156</v>
      </c>
      <c r="N76" s="395"/>
      <c r="O76" s="395"/>
      <c r="P76" s="396" t="s">
        <v>157</v>
      </c>
      <c r="Q76" s="396"/>
      <c r="R76" s="396"/>
      <c r="S76" s="396"/>
      <c r="T76" s="396"/>
      <c r="U76" s="396"/>
      <c r="V76" s="174"/>
      <c r="W76" s="259"/>
      <c r="X76" s="63"/>
      <c r="Y76" s="87"/>
      <c r="Z76" s="34"/>
    </row>
    <row r="77" spans="1:26" s="33" customFormat="1" ht="30" customHeight="1">
      <c r="A77" s="197"/>
      <c r="B77" s="198"/>
      <c r="C77" s="199"/>
      <c r="D77" s="199"/>
      <c r="E77" s="200"/>
      <c r="F77" s="200"/>
      <c r="G77" s="209">
        <v>1</v>
      </c>
      <c r="H77" s="395" t="s">
        <v>469</v>
      </c>
      <c r="I77" s="395"/>
      <c r="J77" s="395"/>
      <c r="K77" s="395"/>
      <c r="L77" s="395"/>
      <c r="M77" s="450">
        <v>43966</v>
      </c>
      <c r="N77" s="395"/>
      <c r="O77" s="395"/>
      <c r="P77" s="449" t="s">
        <v>468</v>
      </c>
      <c r="Q77" s="449"/>
      <c r="R77" s="449"/>
      <c r="S77" s="449"/>
      <c r="T77" s="449"/>
      <c r="U77" s="449"/>
      <c r="V77" s="174"/>
      <c r="W77" s="259"/>
      <c r="X77" s="63"/>
      <c r="Y77" s="87"/>
      <c r="Z77" s="34"/>
    </row>
    <row r="78" spans="1:26" s="33" customFormat="1" ht="30" customHeight="1">
      <c r="A78" s="197"/>
      <c r="B78" s="198"/>
      <c r="C78" s="199"/>
      <c r="D78" s="199"/>
      <c r="E78" s="200"/>
      <c r="F78" s="200"/>
      <c r="G78" s="209">
        <v>2</v>
      </c>
      <c r="H78" s="395"/>
      <c r="I78" s="395"/>
      <c r="J78" s="395"/>
      <c r="K78" s="395"/>
      <c r="L78" s="395"/>
      <c r="M78" s="395"/>
      <c r="N78" s="395"/>
      <c r="O78" s="395"/>
      <c r="P78" s="449"/>
      <c r="Q78" s="449"/>
      <c r="R78" s="449"/>
      <c r="S78" s="449"/>
      <c r="T78" s="449"/>
      <c r="U78" s="449"/>
      <c r="V78" s="174"/>
      <c r="W78" s="259"/>
      <c r="X78" s="63"/>
      <c r="Y78" s="87"/>
      <c r="Z78" s="34"/>
    </row>
    <row r="79" spans="1:26" s="33" customFormat="1" ht="30" customHeight="1">
      <c r="A79" s="197"/>
      <c r="B79" s="198"/>
      <c r="C79" s="199"/>
      <c r="D79" s="199"/>
      <c r="E79" s="200"/>
      <c r="F79" s="200"/>
      <c r="G79" s="209">
        <v>3</v>
      </c>
      <c r="H79" s="395"/>
      <c r="I79" s="395"/>
      <c r="J79" s="395"/>
      <c r="K79" s="395"/>
      <c r="L79" s="395"/>
      <c r="M79" s="395"/>
      <c r="N79" s="395"/>
      <c r="O79" s="395"/>
      <c r="P79" s="449"/>
      <c r="Q79" s="449"/>
      <c r="R79" s="449"/>
      <c r="S79" s="449"/>
      <c r="T79" s="449"/>
      <c r="U79" s="449"/>
      <c r="V79" s="174"/>
      <c r="W79" s="259"/>
      <c r="X79" s="63"/>
      <c r="Y79" s="87"/>
      <c r="Z79" s="34"/>
    </row>
    <row r="80" spans="1:26" s="33" customFormat="1" ht="30" customHeight="1">
      <c r="A80" s="197"/>
      <c r="B80" s="198"/>
      <c r="C80" s="199"/>
      <c r="D80" s="199"/>
      <c r="E80" s="200"/>
      <c r="F80" s="200"/>
      <c r="G80" s="209">
        <v>4</v>
      </c>
      <c r="H80" s="395"/>
      <c r="I80" s="395"/>
      <c r="J80" s="395"/>
      <c r="K80" s="395"/>
      <c r="L80" s="395"/>
      <c r="M80" s="395"/>
      <c r="N80" s="395"/>
      <c r="O80" s="395"/>
      <c r="P80" s="449"/>
      <c r="Q80" s="449"/>
      <c r="R80" s="449"/>
      <c r="S80" s="449"/>
      <c r="T80" s="449"/>
      <c r="U80" s="449"/>
      <c r="V80" s="174"/>
      <c r="W80" s="259"/>
      <c r="X80" s="63"/>
      <c r="Y80" s="87"/>
      <c r="Z80" s="34"/>
    </row>
    <row r="81" spans="1:29" s="33" customFormat="1" ht="30" customHeight="1">
      <c r="A81" s="197"/>
      <c r="B81" s="198"/>
      <c r="C81" s="199"/>
      <c r="D81" s="199"/>
      <c r="E81" s="200"/>
      <c r="F81" s="200"/>
      <c r="G81" s="209">
        <v>5</v>
      </c>
      <c r="H81" s="395"/>
      <c r="I81" s="395"/>
      <c r="J81" s="395"/>
      <c r="K81" s="395"/>
      <c r="L81" s="395"/>
      <c r="M81" s="395"/>
      <c r="N81" s="395"/>
      <c r="O81" s="395"/>
      <c r="P81" s="449"/>
      <c r="Q81" s="449"/>
      <c r="R81" s="449"/>
      <c r="S81" s="449"/>
      <c r="T81" s="449"/>
      <c r="U81" s="449"/>
      <c r="V81" s="174"/>
      <c r="W81" s="259"/>
      <c r="X81" s="63"/>
      <c r="Y81" s="87"/>
      <c r="Z81" s="34"/>
    </row>
    <row r="82" spans="1:29" s="33" customFormat="1" ht="30" customHeight="1">
      <c r="A82" s="197"/>
      <c r="B82" s="198"/>
      <c r="C82" s="199"/>
      <c r="D82" s="199"/>
      <c r="E82" s="200"/>
      <c r="F82" s="174"/>
      <c r="G82" s="210">
        <v>6</v>
      </c>
      <c r="H82" s="395"/>
      <c r="I82" s="395"/>
      <c r="J82" s="395"/>
      <c r="K82" s="395"/>
      <c r="L82" s="395"/>
      <c r="M82" s="395"/>
      <c r="N82" s="395"/>
      <c r="O82" s="395"/>
      <c r="P82" s="449"/>
      <c r="Q82" s="449"/>
      <c r="R82" s="449"/>
      <c r="S82" s="449"/>
      <c r="T82" s="449"/>
      <c r="U82" s="449"/>
      <c r="V82" s="174"/>
      <c r="W82" s="259"/>
      <c r="X82" s="64"/>
      <c r="Y82" s="88"/>
    </row>
    <row r="83" spans="1:29" s="33" customFormat="1" ht="23.25" customHeight="1">
      <c r="A83" s="197"/>
      <c r="B83" s="198"/>
      <c r="C83" s="199"/>
      <c r="D83" s="200"/>
      <c r="E83" s="174"/>
      <c r="F83" s="199"/>
      <c r="G83" s="162"/>
      <c r="H83" s="162"/>
      <c r="I83" s="162"/>
      <c r="J83" s="162"/>
      <c r="K83" s="162"/>
      <c r="L83" s="162"/>
      <c r="M83" s="162"/>
      <c r="N83" s="162"/>
      <c r="O83" s="162"/>
      <c r="P83" s="162"/>
      <c r="Q83" s="162"/>
      <c r="R83" s="162"/>
      <c r="S83" s="162"/>
      <c r="T83" s="162"/>
      <c r="U83" s="203"/>
      <c r="V83" s="204"/>
      <c r="W83" s="263"/>
      <c r="X83" s="56"/>
      <c r="Y83" s="78"/>
    </row>
    <row r="84" spans="1:29" s="33" customFormat="1" ht="23.25" customHeight="1">
      <c r="A84" s="197"/>
      <c r="B84" s="198"/>
      <c r="C84" s="199"/>
      <c r="D84" s="200"/>
      <c r="E84" s="174"/>
      <c r="F84" s="199"/>
      <c r="G84" s="162"/>
      <c r="H84" s="162"/>
      <c r="I84" s="162"/>
      <c r="J84" s="162"/>
      <c r="K84" s="162"/>
      <c r="L84" s="162"/>
      <c r="M84" s="162"/>
      <c r="N84" s="162"/>
      <c r="O84" s="162"/>
      <c r="P84" s="162"/>
      <c r="Q84" s="162"/>
      <c r="R84" s="162"/>
      <c r="S84" s="162"/>
      <c r="T84" s="162"/>
      <c r="U84" s="203"/>
      <c r="V84" s="204"/>
      <c r="W84" s="263"/>
      <c r="X84" s="56"/>
      <c r="Y84" s="78"/>
      <c r="Z84" s="27"/>
      <c r="AA84" s="27"/>
      <c r="AB84" s="27"/>
      <c r="AC84" s="27"/>
    </row>
    <row r="85" spans="1:29" s="33" customFormat="1" ht="30" customHeight="1">
      <c r="A85" s="168"/>
      <c r="B85" s="169"/>
      <c r="C85" s="170"/>
      <c r="D85" s="248" t="s">
        <v>106</v>
      </c>
      <c r="E85" s="412" t="s">
        <v>512</v>
      </c>
      <c r="F85" s="412"/>
      <c r="G85" s="412"/>
      <c r="H85" s="412"/>
      <c r="I85" s="412"/>
      <c r="J85" s="412"/>
      <c r="K85" s="412"/>
      <c r="L85" s="412"/>
      <c r="M85" s="412"/>
      <c r="N85" s="412"/>
      <c r="O85" s="412"/>
      <c r="P85" s="412"/>
      <c r="Q85" s="412"/>
      <c r="R85" s="412"/>
      <c r="S85" s="412"/>
      <c r="T85" s="412"/>
      <c r="U85" s="175"/>
      <c r="V85" s="176"/>
      <c r="W85" s="266"/>
      <c r="X85" s="20"/>
      <c r="Y85" s="78"/>
      <c r="AC85" s="27"/>
    </row>
    <row r="86" spans="1:29" s="33" customFormat="1" ht="23.25" customHeight="1" thickBot="1">
      <c r="A86" s="168"/>
      <c r="B86" s="169"/>
      <c r="C86" s="170"/>
      <c r="D86" s="248"/>
      <c r="E86" s="174"/>
      <c r="F86" s="174"/>
      <c r="G86" s="174"/>
      <c r="H86" s="174"/>
      <c r="I86" s="174"/>
      <c r="J86" s="174"/>
      <c r="K86" s="174"/>
      <c r="L86" s="174"/>
      <c r="M86" s="249"/>
      <c r="N86" s="174"/>
      <c r="O86" s="173"/>
      <c r="P86" s="155"/>
      <c r="Q86" s="155"/>
      <c r="R86" s="155"/>
      <c r="S86" s="174"/>
      <c r="T86" s="174"/>
      <c r="U86" s="175"/>
      <c r="V86" s="176"/>
      <c r="W86" s="266"/>
      <c r="X86" s="20"/>
      <c r="Y86" s="78"/>
      <c r="Z86" s="452" t="s">
        <v>506</v>
      </c>
      <c r="AA86" s="452"/>
      <c r="AB86" s="452"/>
      <c r="AC86" s="452"/>
    </row>
    <row r="87" spans="1:29" s="33" customFormat="1" ht="23.25" customHeight="1" thickBot="1">
      <c r="A87" s="197"/>
      <c r="B87" s="198"/>
      <c r="C87" s="199"/>
      <c r="D87" s="200"/>
      <c r="E87" s="174"/>
      <c r="F87" s="257" t="s">
        <v>102</v>
      </c>
      <c r="G87" s="421">
        <f>IFERROR(M89+M91,"")</f>
        <v>320000</v>
      </c>
      <c r="H87" s="421"/>
      <c r="I87" s="421"/>
      <c r="J87" s="421"/>
      <c r="K87" s="421"/>
      <c r="L87" s="421"/>
      <c r="M87" s="258" t="s">
        <v>103</v>
      </c>
      <c r="N87" s="189">
        <v>12</v>
      </c>
      <c r="O87" s="422" t="s">
        <v>104</v>
      </c>
      <c r="P87" s="422"/>
      <c r="Q87" s="456">
        <f>IF(N87="","0",G87*N87)</f>
        <v>3840000</v>
      </c>
      <c r="R87" s="456"/>
      <c r="S87" s="456"/>
      <c r="T87" s="456"/>
      <c r="U87" s="455" t="s">
        <v>105</v>
      </c>
      <c r="V87" s="455"/>
      <c r="W87" s="246"/>
      <c r="X87" s="56"/>
      <c r="Y87" s="78"/>
      <c r="Z87" s="25" t="s">
        <v>508</v>
      </c>
      <c r="AA87" s="26" t="s">
        <v>38</v>
      </c>
      <c r="AB87" s="25" t="s">
        <v>509</v>
      </c>
      <c r="AC87" s="26" t="s">
        <v>38</v>
      </c>
    </row>
    <row r="88" spans="1:29" s="33" customFormat="1" ht="23.25" customHeight="1" thickBot="1">
      <c r="A88" s="197"/>
      <c r="B88" s="198"/>
      <c r="C88" s="199"/>
      <c r="D88" s="200"/>
      <c r="E88" s="174"/>
      <c r="F88" s="259"/>
      <c r="G88" s="193"/>
      <c r="H88" s="193"/>
      <c r="I88" s="193"/>
      <c r="J88" s="193"/>
      <c r="K88" s="193"/>
      <c r="L88" s="193"/>
      <c r="M88" s="194"/>
      <c r="N88" s="195"/>
      <c r="O88" s="194"/>
      <c r="P88" s="194"/>
      <c r="Q88" s="196"/>
      <c r="R88" s="196"/>
      <c r="S88" s="196"/>
      <c r="T88" s="196"/>
      <c r="U88" s="203"/>
      <c r="V88" s="203"/>
      <c r="W88" s="246"/>
      <c r="X88" s="56"/>
      <c r="Y88" s="78"/>
      <c r="Z88" s="30" t="s">
        <v>56</v>
      </c>
      <c r="AA88" s="29" t="s">
        <v>57</v>
      </c>
      <c r="AB88" s="30" t="s">
        <v>68</v>
      </c>
      <c r="AC88" s="29" t="s">
        <v>69</v>
      </c>
    </row>
    <row r="89" spans="1:29" s="33" customFormat="1" ht="23.25" customHeight="1" thickBot="1">
      <c r="A89" s="197"/>
      <c r="B89" s="198"/>
      <c r="C89" s="199"/>
      <c r="D89" s="200"/>
      <c r="E89" s="174"/>
      <c r="F89" s="454" t="s">
        <v>112</v>
      </c>
      <c r="G89" s="454"/>
      <c r="H89" s="454"/>
      <c r="I89" s="454"/>
      <c r="J89" s="215"/>
      <c r="K89" s="267">
        <v>2</v>
      </c>
      <c r="L89" s="215" t="s">
        <v>110</v>
      </c>
      <c r="M89" s="213">
        <f>IFERROR(IF(K89="","",VLOOKUP(K89,'助成単価（VLOOKUP用）'!$A$31:$B$42,2)),"0")</f>
        <v>180000</v>
      </c>
      <c r="N89" s="211" t="s">
        <v>23</v>
      </c>
      <c r="O89" s="211"/>
      <c r="P89" s="162"/>
      <c r="Q89" s="162"/>
      <c r="R89" s="162"/>
      <c r="S89" s="162"/>
      <c r="T89" s="162"/>
      <c r="U89" s="203"/>
      <c r="V89" s="204"/>
      <c r="W89" s="246"/>
      <c r="X89" s="56"/>
      <c r="Y89" s="78"/>
      <c r="Z89" s="30" t="s">
        <v>58</v>
      </c>
      <c r="AA89" s="29" t="s">
        <v>59</v>
      </c>
      <c r="AB89" s="30" t="s">
        <v>70</v>
      </c>
      <c r="AC89" s="29" t="s">
        <v>85</v>
      </c>
    </row>
    <row r="90" spans="1:29" s="33" customFormat="1" ht="23.25" customHeight="1" thickBot="1">
      <c r="A90" s="197"/>
      <c r="B90" s="198"/>
      <c r="C90" s="199"/>
      <c r="D90" s="200"/>
      <c r="E90" s="174"/>
      <c r="F90" s="214"/>
      <c r="G90" s="215"/>
      <c r="H90" s="215"/>
      <c r="I90" s="215"/>
      <c r="J90" s="215"/>
      <c r="K90" s="268"/>
      <c r="L90" s="215"/>
      <c r="M90" s="217"/>
      <c r="N90" s="215"/>
      <c r="O90" s="215"/>
      <c r="P90" s="162"/>
      <c r="Q90" s="162"/>
      <c r="R90" s="162"/>
      <c r="S90" s="162"/>
      <c r="T90" s="162"/>
      <c r="U90" s="203"/>
      <c r="V90" s="204"/>
      <c r="W90" s="246"/>
      <c r="X90" s="65"/>
      <c r="Y90" s="78"/>
      <c r="Z90" s="30" t="s">
        <v>60</v>
      </c>
      <c r="AA90" s="29" t="s">
        <v>61</v>
      </c>
      <c r="AB90" s="30" t="s">
        <v>71</v>
      </c>
      <c r="AC90" s="29" t="s">
        <v>72</v>
      </c>
    </row>
    <row r="91" spans="1:29" s="33" customFormat="1" ht="23.25" customHeight="1" thickBot="1">
      <c r="A91" s="197"/>
      <c r="B91" s="198"/>
      <c r="C91" s="199"/>
      <c r="D91" s="200"/>
      <c r="E91" s="174"/>
      <c r="F91" s="454" t="s">
        <v>113</v>
      </c>
      <c r="G91" s="454"/>
      <c r="H91" s="454"/>
      <c r="I91" s="454"/>
      <c r="J91" s="215"/>
      <c r="K91" s="267">
        <v>1</v>
      </c>
      <c r="L91" s="215" t="s">
        <v>110</v>
      </c>
      <c r="M91" s="213">
        <f>IFERROR(IF(K91="","",VLOOKUP(K91,'助成単価（VLOOKUP用）'!$A$31:$B$42,2)),"0")</f>
        <v>140000</v>
      </c>
      <c r="N91" s="211" t="s">
        <v>23</v>
      </c>
      <c r="O91" s="211"/>
      <c r="P91" s="162"/>
      <c r="Q91" s="162"/>
      <c r="R91" s="162"/>
      <c r="S91" s="162"/>
      <c r="T91" s="162"/>
      <c r="U91" s="203"/>
      <c r="V91" s="204"/>
      <c r="W91" s="246"/>
      <c r="X91" s="56"/>
      <c r="Y91" s="78"/>
      <c r="Z91" s="30" t="s">
        <v>62</v>
      </c>
      <c r="AA91" s="29" t="s">
        <v>63</v>
      </c>
      <c r="AB91" s="30" t="s">
        <v>73</v>
      </c>
      <c r="AC91" s="29" t="s">
        <v>74</v>
      </c>
    </row>
    <row r="92" spans="1:29" ht="30" customHeight="1" thickBot="1">
      <c r="A92" s="197"/>
      <c r="B92" s="198"/>
      <c r="C92" s="199"/>
      <c r="D92" s="200"/>
      <c r="E92" s="174"/>
      <c r="F92" s="174"/>
      <c r="G92" s="201"/>
      <c r="H92" s="201"/>
      <c r="I92" s="201"/>
      <c r="J92" s="162"/>
      <c r="K92" s="162"/>
      <c r="L92" s="162"/>
      <c r="M92" s="202"/>
      <c r="N92" s="202"/>
      <c r="O92" s="162"/>
      <c r="P92" s="162"/>
      <c r="Q92" s="162"/>
      <c r="R92" s="162"/>
      <c r="S92" s="162"/>
      <c r="T92" s="162"/>
      <c r="U92" s="203"/>
      <c r="V92" s="204"/>
      <c r="W92" s="246"/>
      <c r="X92" s="65"/>
      <c r="Y92" s="18"/>
      <c r="Z92" s="30" t="s">
        <v>64</v>
      </c>
      <c r="AA92" s="29" t="s">
        <v>65</v>
      </c>
      <c r="AB92" s="30" t="s">
        <v>75</v>
      </c>
      <c r="AC92" s="29" t="s">
        <v>76</v>
      </c>
    </row>
    <row r="93" spans="1:29" ht="30" customHeight="1" thickBot="1">
      <c r="A93" s="197"/>
      <c r="B93" s="198"/>
      <c r="C93" s="199"/>
      <c r="D93" s="200"/>
      <c r="E93" s="174"/>
      <c r="F93" s="412" t="s">
        <v>505</v>
      </c>
      <c r="G93" s="412"/>
      <c r="H93" s="412"/>
      <c r="I93" s="412"/>
      <c r="J93" s="412"/>
      <c r="K93" s="412"/>
      <c r="L93" s="412"/>
      <c r="M93" s="412"/>
      <c r="N93" s="412"/>
      <c r="O93" s="412"/>
      <c r="P93" s="412"/>
      <c r="Q93" s="412"/>
      <c r="R93" s="412"/>
      <c r="S93" s="412"/>
      <c r="T93" s="412"/>
      <c r="U93" s="412"/>
      <c r="V93" s="204"/>
      <c r="W93" s="246"/>
      <c r="X93" s="56"/>
      <c r="Y93" s="18"/>
      <c r="Z93" s="30" t="s">
        <v>66</v>
      </c>
      <c r="AA93" s="29" t="s">
        <v>67</v>
      </c>
      <c r="AB93" s="30" t="s">
        <v>77</v>
      </c>
      <c r="AC93" s="29" t="s">
        <v>78</v>
      </c>
    </row>
    <row r="94" spans="1:29" s="33" customFormat="1" ht="30" customHeight="1">
      <c r="A94" s="197"/>
      <c r="B94" s="198"/>
      <c r="C94" s="199"/>
      <c r="D94" s="200"/>
      <c r="E94" s="174"/>
      <c r="F94" s="199"/>
      <c r="G94" s="162"/>
      <c r="H94" s="162"/>
      <c r="I94" s="162"/>
      <c r="J94" s="162"/>
      <c r="K94" s="162"/>
      <c r="L94" s="162"/>
      <c r="M94" s="162"/>
      <c r="N94" s="162"/>
      <c r="O94" s="162"/>
      <c r="P94" s="162"/>
      <c r="Q94" s="162"/>
      <c r="R94" s="162"/>
      <c r="S94" s="162"/>
      <c r="T94" s="162"/>
      <c r="U94" s="203"/>
      <c r="V94" s="204"/>
      <c r="W94" s="246"/>
      <c r="X94" s="56"/>
      <c r="Y94" s="78"/>
      <c r="Z94" s="457"/>
      <c r="AA94" s="453"/>
      <c r="AB94" s="453"/>
      <c r="AC94" s="27"/>
    </row>
    <row r="95" spans="1:29" s="33" customFormat="1" ht="30" customHeight="1">
      <c r="A95" s="168"/>
      <c r="B95" s="169"/>
      <c r="C95" s="170"/>
      <c r="D95" s="248" t="s">
        <v>107</v>
      </c>
      <c r="E95" s="412" t="s">
        <v>108</v>
      </c>
      <c r="F95" s="412"/>
      <c r="G95" s="412"/>
      <c r="H95" s="412"/>
      <c r="I95" s="412"/>
      <c r="J95" s="412"/>
      <c r="K95" s="412"/>
      <c r="L95" s="412"/>
      <c r="M95" s="249"/>
      <c r="N95" s="174"/>
      <c r="O95" s="173"/>
      <c r="P95" s="353"/>
      <c r="Q95" s="353"/>
      <c r="R95" s="353"/>
      <c r="S95" s="174"/>
      <c r="T95" s="174"/>
      <c r="U95" s="175"/>
      <c r="V95" s="176"/>
      <c r="W95" s="266"/>
      <c r="X95" s="20"/>
      <c r="Y95" s="78"/>
      <c r="Z95" s="458"/>
      <c r="AA95" s="458"/>
      <c r="AB95" s="458"/>
      <c r="AC95" s="27"/>
    </row>
    <row r="96" spans="1:29" s="33" customFormat="1" ht="30" customHeight="1">
      <c r="A96" s="168"/>
      <c r="B96" s="169"/>
      <c r="C96" s="170"/>
      <c r="D96" s="248"/>
      <c r="E96" s="174"/>
      <c r="F96" s="174"/>
      <c r="G96" s="174"/>
      <c r="H96" s="174"/>
      <c r="I96" s="174"/>
      <c r="J96" s="174"/>
      <c r="K96" s="174"/>
      <c r="L96" s="174"/>
      <c r="M96" s="249"/>
      <c r="N96" s="174"/>
      <c r="O96" s="173"/>
      <c r="P96" s="155"/>
      <c r="Q96" s="155"/>
      <c r="R96" s="155"/>
      <c r="S96" s="174"/>
      <c r="T96" s="174"/>
      <c r="U96" s="175"/>
      <c r="V96" s="176"/>
      <c r="W96" s="266"/>
      <c r="X96" s="20"/>
      <c r="Y96" s="78"/>
      <c r="AC96" s="27"/>
    </row>
    <row r="97" spans="1:29" s="44" customFormat="1" ht="30" customHeight="1">
      <c r="A97" s="197"/>
      <c r="B97" s="198"/>
      <c r="C97" s="199"/>
      <c r="D97" s="200"/>
      <c r="E97" s="174"/>
      <c r="F97" s="257" t="s">
        <v>102</v>
      </c>
      <c r="G97" s="421">
        <f>VLOOKUP($E$104,'助成単価（VLOOKUP用）'!$A$45:$C$46,3)</f>
        <v>77100</v>
      </c>
      <c r="H97" s="421"/>
      <c r="I97" s="421"/>
      <c r="J97" s="421"/>
      <c r="K97" s="421"/>
      <c r="L97" s="421"/>
      <c r="M97" s="258" t="s">
        <v>103</v>
      </c>
      <c r="N97" s="189">
        <v>12</v>
      </c>
      <c r="O97" s="422" t="s">
        <v>104</v>
      </c>
      <c r="P97" s="422"/>
      <c r="Q97" s="350">
        <f>IF(N97="","0",G97*N97)</f>
        <v>925200</v>
      </c>
      <c r="R97" s="350"/>
      <c r="S97" s="350"/>
      <c r="T97" s="350"/>
      <c r="U97" s="455" t="s">
        <v>105</v>
      </c>
      <c r="V97" s="455"/>
      <c r="W97" s="246"/>
      <c r="X97" s="56"/>
      <c r="Y97" s="89"/>
      <c r="AC97" s="27"/>
    </row>
    <row r="98" spans="1:29" s="33" customFormat="1" ht="30" customHeight="1">
      <c r="A98" s="197"/>
      <c r="B98" s="198"/>
      <c r="C98" s="199"/>
      <c r="D98" s="200"/>
      <c r="E98" s="174"/>
      <c r="F98" s="174"/>
      <c r="G98" s="162"/>
      <c r="H98" s="162"/>
      <c r="I98" s="162"/>
      <c r="J98" s="162"/>
      <c r="K98" s="162"/>
      <c r="L98" s="162"/>
      <c r="M98" s="162"/>
      <c r="N98" s="162"/>
      <c r="O98" s="162"/>
      <c r="P98" s="162"/>
      <c r="Q98" s="162"/>
      <c r="R98" s="162"/>
      <c r="S98" s="162"/>
      <c r="T98" s="162"/>
      <c r="U98" s="203"/>
      <c r="V98" s="204"/>
      <c r="W98" s="246"/>
      <c r="X98" s="56"/>
      <c r="Y98" s="78"/>
      <c r="AC98" s="27"/>
    </row>
    <row r="99" spans="1:29" s="44" customFormat="1" ht="31.5" customHeight="1">
      <c r="A99" s="197"/>
      <c r="B99" s="198"/>
      <c r="C99" s="199"/>
      <c r="D99" s="200"/>
      <c r="E99" s="174"/>
      <c r="F99" s="412" t="s">
        <v>109</v>
      </c>
      <c r="G99" s="412"/>
      <c r="H99" s="412"/>
      <c r="I99" s="412"/>
      <c r="J99" s="412"/>
      <c r="K99" s="412"/>
      <c r="L99" s="412"/>
      <c r="M99" s="412"/>
      <c r="N99" s="412"/>
      <c r="O99" s="412"/>
      <c r="P99" s="412"/>
      <c r="Q99" s="412"/>
      <c r="R99" s="412"/>
      <c r="S99" s="412"/>
      <c r="T99" s="412"/>
      <c r="U99" s="412"/>
      <c r="V99" s="204"/>
      <c r="W99" s="246"/>
      <c r="X99" s="56"/>
      <c r="Y99" s="89"/>
      <c r="AC99" s="27"/>
    </row>
    <row r="100" spans="1:29" s="33" customFormat="1" ht="18" customHeight="1">
      <c r="A100" s="197"/>
      <c r="B100" s="198"/>
      <c r="C100" s="199"/>
      <c r="D100" s="200"/>
      <c r="E100" s="174"/>
      <c r="F100" s="174"/>
      <c r="G100" s="174"/>
      <c r="H100" s="174"/>
      <c r="I100" s="174"/>
      <c r="J100" s="174"/>
      <c r="K100" s="174"/>
      <c r="L100" s="174"/>
      <c r="M100" s="174"/>
      <c r="N100" s="174"/>
      <c r="O100" s="174"/>
      <c r="P100" s="174"/>
      <c r="Q100" s="174"/>
      <c r="R100" s="174"/>
      <c r="S100" s="174"/>
      <c r="T100" s="174"/>
      <c r="U100" s="174"/>
      <c r="V100" s="204"/>
      <c r="W100" s="246"/>
      <c r="X100" s="56"/>
      <c r="Y100" s="78"/>
      <c r="AC100" s="27"/>
    </row>
    <row r="101" spans="1:29" s="33" customFormat="1" ht="23.25" customHeight="1">
      <c r="A101" s="197"/>
      <c r="B101" s="198"/>
      <c r="C101" s="199"/>
      <c r="D101" s="200"/>
      <c r="E101" s="174"/>
      <c r="F101" s="174"/>
      <c r="G101" s="174"/>
      <c r="H101" s="174"/>
      <c r="I101" s="174"/>
      <c r="J101" s="174"/>
      <c r="K101" s="174"/>
      <c r="L101" s="174"/>
      <c r="M101" s="174"/>
      <c r="N101" s="174"/>
      <c r="O101" s="174"/>
      <c r="P101" s="174"/>
      <c r="Q101" s="174"/>
      <c r="R101" s="174"/>
      <c r="S101" s="174"/>
      <c r="T101" s="174"/>
      <c r="U101" s="174"/>
      <c r="V101" s="204"/>
      <c r="W101" s="246"/>
      <c r="X101" s="56"/>
      <c r="Y101" s="78"/>
    </row>
    <row r="102" spans="1:29" ht="30" customHeight="1">
      <c r="A102" s="197"/>
      <c r="B102" s="198"/>
      <c r="C102" s="199"/>
      <c r="D102" s="200"/>
      <c r="E102" s="174"/>
      <c r="F102" s="174"/>
      <c r="G102" s="174"/>
      <c r="H102" s="174"/>
      <c r="I102" s="174"/>
      <c r="J102" s="174"/>
      <c r="K102" s="174"/>
      <c r="L102" s="174"/>
      <c r="M102" s="174"/>
      <c r="N102" s="174"/>
      <c r="O102" s="174"/>
      <c r="P102" s="174"/>
      <c r="Q102" s="174"/>
      <c r="R102" s="174"/>
      <c r="S102" s="174"/>
      <c r="T102" s="174"/>
      <c r="U102" s="174"/>
      <c r="V102" s="204"/>
      <c r="W102" s="246"/>
      <c r="X102" s="56"/>
      <c r="Y102" s="18"/>
    </row>
    <row r="103" spans="1:29" ht="24.75" customHeight="1">
      <c r="A103" s="269"/>
      <c r="B103" s="270"/>
      <c r="C103" s="271"/>
      <c r="D103" s="461" t="s">
        <v>134</v>
      </c>
      <c r="E103" s="461"/>
      <c r="F103" s="461"/>
      <c r="G103" s="461"/>
      <c r="H103" s="199"/>
      <c r="I103" s="272"/>
      <c r="J103" s="272"/>
      <c r="K103" s="272"/>
      <c r="L103" s="272"/>
      <c r="M103" s="272"/>
      <c r="N103" s="272"/>
      <c r="O103" s="273"/>
      <c r="P103" s="273"/>
      <c r="Q103" s="274"/>
      <c r="R103" s="275"/>
      <c r="S103" s="276"/>
      <c r="T103" s="103"/>
      <c r="U103" s="103"/>
      <c r="V103" s="103"/>
      <c r="W103" s="266"/>
      <c r="Y103" s="18"/>
    </row>
    <row r="104" spans="1:29" s="33" customFormat="1" ht="30" customHeight="1">
      <c r="A104" s="269"/>
      <c r="B104" s="269"/>
      <c r="C104" s="462"/>
      <c r="D104" s="462"/>
      <c r="E104" s="463">
        <v>60</v>
      </c>
      <c r="F104" s="463"/>
      <c r="G104" s="277" t="s">
        <v>88</v>
      </c>
      <c r="H104" s="277"/>
      <c r="I104" s="464" t="str">
        <f>IFERROR(VLOOKUP(一番最初に入力!$C$9,【非表示】法人情報!$A$2:$L$13,11),"")</f>
        <v/>
      </c>
      <c r="J104" s="464"/>
      <c r="K104" s="464"/>
      <c r="L104" s="464"/>
      <c r="M104" s="464"/>
      <c r="N104" s="464"/>
      <c r="O104" s="464"/>
      <c r="P104" s="464"/>
      <c r="Q104" s="464"/>
      <c r="R104" s="464"/>
      <c r="S104" s="464"/>
      <c r="T104" s="464"/>
      <c r="U104" s="464"/>
      <c r="V104" s="278"/>
      <c r="W104" s="279"/>
      <c r="X104" s="66"/>
      <c r="Y104" s="78"/>
    </row>
    <row r="105" spans="1:29" s="33" customFormat="1" ht="17.25" customHeight="1" thickBot="1">
      <c r="A105" s="269"/>
      <c r="B105" s="269"/>
      <c r="C105" s="269"/>
      <c r="D105" s="269"/>
      <c r="E105" s="269"/>
      <c r="F105" s="269"/>
      <c r="G105" s="217"/>
      <c r="H105" s="217"/>
      <c r="I105" s="217"/>
      <c r="J105" s="217"/>
      <c r="K105" s="217"/>
      <c r="L105" s="217"/>
      <c r="M105" s="217"/>
      <c r="N105" s="217"/>
      <c r="O105" s="217"/>
      <c r="P105" s="217"/>
      <c r="Q105" s="217"/>
      <c r="R105" s="217"/>
      <c r="S105" s="217"/>
      <c r="T105" s="217"/>
      <c r="U105" s="217"/>
      <c r="V105" s="217"/>
      <c r="W105" s="266"/>
      <c r="X105" s="20"/>
      <c r="Y105" s="78"/>
      <c r="Z105" s="459" t="s">
        <v>79</v>
      </c>
      <c r="AA105" s="459"/>
      <c r="AB105" s="27"/>
    </row>
    <row r="106" spans="1:29" s="33" customFormat="1" ht="32.25" customHeight="1" thickBot="1">
      <c r="A106" s="99"/>
      <c r="B106" s="99"/>
      <c r="C106" s="99"/>
      <c r="D106" s="99"/>
      <c r="E106" s="398" t="s">
        <v>479</v>
      </c>
      <c r="F106" s="398"/>
      <c r="G106" s="399"/>
      <c r="H106" s="465" t="s">
        <v>481</v>
      </c>
      <c r="I106" s="466"/>
      <c r="J106" s="466"/>
      <c r="K106" s="466"/>
      <c r="L106" s="466"/>
      <c r="M106" s="466"/>
      <c r="N106" s="398" t="s">
        <v>480</v>
      </c>
      <c r="O106" s="402"/>
      <c r="P106" s="467" t="s">
        <v>482</v>
      </c>
      <c r="Q106" s="466"/>
      <c r="R106" s="466"/>
      <c r="S106" s="466"/>
      <c r="T106" s="466"/>
      <c r="U106" s="466"/>
      <c r="V106" s="99"/>
      <c r="W106" s="238"/>
      <c r="X106" s="20"/>
      <c r="Y106" s="78"/>
      <c r="Z106" s="25" t="s">
        <v>37</v>
      </c>
      <c r="AA106" s="26" t="s">
        <v>38</v>
      </c>
      <c r="AB106" s="27"/>
    </row>
    <row r="107" spans="1:29" s="33" customFormat="1" ht="18" customHeight="1" thickBot="1">
      <c r="A107" s="99"/>
      <c r="B107" s="99"/>
      <c r="C107" s="99"/>
      <c r="D107" s="99"/>
      <c r="E107" s="99"/>
      <c r="F107" s="99"/>
      <c r="G107" s="99"/>
      <c r="H107" s="99"/>
      <c r="I107" s="99"/>
      <c r="J107" s="99"/>
      <c r="K107" s="99"/>
      <c r="L107" s="99"/>
      <c r="M107" s="99"/>
      <c r="N107" s="99"/>
      <c r="O107" s="99"/>
      <c r="P107" s="99"/>
      <c r="Q107" s="99"/>
      <c r="R107" s="99"/>
      <c r="S107" s="99"/>
      <c r="T107" s="99"/>
      <c r="U107" s="99"/>
      <c r="V107" s="99"/>
      <c r="W107" s="238"/>
      <c r="X107" s="20"/>
      <c r="Y107" s="78"/>
      <c r="Z107" s="30" t="s">
        <v>80</v>
      </c>
      <c r="AA107" s="29" t="s">
        <v>81</v>
      </c>
      <c r="AB107" s="27"/>
    </row>
    <row r="108" spans="1:29" s="33" customFormat="1" ht="18" customHeight="1" thickBot="1">
      <c r="A108" s="99"/>
      <c r="B108" s="99"/>
      <c r="C108" s="99"/>
      <c r="D108" s="99"/>
      <c r="E108" s="99"/>
      <c r="F108" s="99"/>
      <c r="G108" s="99"/>
      <c r="H108" s="99"/>
      <c r="I108" s="99"/>
      <c r="J108" s="99"/>
      <c r="K108" s="99"/>
      <c r="L108" s="99"/>
      <c r="M108" s="99"/>
      <c r="N108" s="99"/>
      <c r="O108" s="99"/>
      <c r="P108" s="99"/>
      <c r="Q108" s="99"/>
      <c r="R108" s="99"/>
      <c r="S108" s="99"/>
      <c r="T108" s="99"/>
      <c r="U108" s="99"/>
      <c r="V108" s="99"/>
      <c r="W108" s="238"/>
      <c r="X108" s="20"/>
      <c r="Y108" s="78"/>
      <c r="Z108" s="30" t="s">
        <v>82</v>
      </c>
      <c r="AA108" s="29" t="s">
        <v>83</v>
      </c>
      <c r="AB108" s="27"/>
    </row>
    <row r="109" spans="1:29" s="33" customFormat="1" ht="18" customHeight="1">
      <c r="A109" s="1"/>
      <c r="B109" s="1"/>
      <c r="C109" s="1"/>
      <c r="D109" s="1"/>
      <c r="E109" s="1"/>
      <c r="F109" s="1"/>
      <c r="G109" s="1"/>
      <c r="H109" s="1"/>
      <c r="I109" s="1"/>
      <c r="J109" s="1"/>
      <c r="K109" s="1"/>
      <c r="L109" s="1"/>
      <c r="M109" s="1"/>
      <c r="N109" s="1"/>
      <c r="O109" s="1"/>
      <c r="P109" s="1"/>
      <c r="Q109" s="1"/>
      <c r="R109" s="1"/>
      <c r="S109" s="1"/>
      <c r="T109" s="1"/>
      <c r="U109" s="1"/>
      <c r="V109" s="1"/>
      <c r="W109" s="20"/>
      <c r="X109" s="20"/>
      <c r="Y109" s="78"/>
      <c r="Z109" s="460" t="s">
        <v>87</v>
      </c>
      <c r="AA109" s="460"/>
      <c r="AB109" s="460"/>
    </row>
    <row r="110" spans="1:29" ht="23.1" customHeight="1">
      <c r="Y110" s="18"/>
      <c r="Z110" s="460"/>
      <c r="AA110" s="460"/>
      <c r="AB110" s="460"/>
    </row>
    <row r="111" spans="1:29" ht="35.25" customHeight="1">
      <c r="Y111" s="90"/>
      <c r="Z111" s="2"/>
      <c r="AA111" s="2"/>
    </row>
    <row r="112" spans="1:29" ht="24.95" customHeight="1"/>
  </sheetData>
  <sheetProtection algorithmName="SHA-512" hashValue="F7D5LKH1vNbsTOol6Mwte4b0k8fRBjF/mAqttIOEfCWFNwwkoMTcT98dQTMzp+kb7w4Ga8FfMb+nPSza4RxyNw==" saltValue="RaiOUZEnrKv6s0SlFLLCwQ==" spinCount="100000" sheet="1" selectLockedCells="1" selectUnlockedCells="1"/>
  <mergeCells count="132">
    <mergeCell ref="Z86:AC86"/>
    <mergeCell ref="Z94:AB94"/>
    <mergeCell ref="Z95:AB95"/>
    <mergeCell ref="Z105:AA105"/>
    <mergeCell ref="Z109:AB110"/>
    <mergeCell ref="F99:U99"/>
    <mergeCell ref="D103:G103"/>
    <mergeCell ref="C104:D104"/>
    <mergeCell ref="E104:F104"/>
    <mergeCell ref="I104:U104"/>
    <mergeCell ref="E106:G106"/>
    <mergeCell ref="H106:M106"/>
    <mergeCell ref="N106:O106"/>
    <mergeCell ref="P106:U106"/>
    <mergeCell ref="Z3:AA3"/>
    <mergeCell ref="Z5:AB5"/>
    <mergeCell ref="Z14:AA14"/>
    <mergeCell ref="F91:I91"/>
    <mergeCell ref="F93:U93"/>
    <mergeCell ref="E95:L95"/>
    <mergeCell ref="P95:R95"/>
    <mergeCell ref="G97:L97"/>
    <mergeCell ref="O97:P97"/>
    <mergeCell ref="Q97:T97"/>
    <mergeCell ref="U97:V97"/>
    <mergeCell ref="E85:T85"/>
    <mergeCell ref="G87:L87"/>
    <mergeCell ref="O87:P87"/>
    <mergeCell ref="Q87:T87"/>
    <mergeCell ref="U87:V87"/>
    <mergeCell ref="F89:I89"/>
    <mergeCell ref="H81:L81"/>
    <mergeCell ref="M81:O81"/>
    <mergeCell ref="P81:U81"/>
    <mergeCell ref="H82:L82"/>
    <mergeCell ref="M82:O82"/>
    <mergeCell ref="P82:U82"/>
    <mergeCell ref="H79:L79"/>
    <mergeCell ref="H80:L80"/>
    <mergeCell ref="M80:O80"/>
    <mergeCell ref="P80:U80"/>
    <mergeCell ref="H77:L77"/>
    <mergeCell ref="M77:O77"/>
    <mergeCell ref="P77:U77"/>
    <mergeCell ref="H78:L78"/>
    <mergeCell ref="M78:O78"/>
    <mergeCell ref="P78:U78"/>
    <mergeCell ref="A65:W65"/>
    <mergeCell ref="E70:V70"/>
    <mergeCell ref="F72:V72"/>
    <mergeCell ref="G75:N75"/>
    <mergeCell ref="H76:L76"/>
    <mergeCell ref="M76:O76"/>
    <mergeCell ref="P76:U76"/>
    <mergeCell ref="AB58:AB60"/>
    <mergeCell ref="M79:O79"/>
    <mergeCell ref="P79:U79"/>
    <mergeCell ref="AC58:AC60"/>
    <mergeCell ref="G61:W61"/>
    <mergeCell ref="AB61:AB62"/>
    <mergeCell ref="AC61:AC62"/>
    <mergeCell ref="I62:M62"/>
    <mergeCell ref="F58:H58"/>
    <mergeCell ref="J58:M58"/>
    <mergeCell ref="P58:Q58"/>
    <mergeCell ref="R58:U58"/>
    <mergeCell ref="V58:W58"/>
    <mergeCell ref="Z58:AA62"/>
    <mergeCell ref="Q62:U62"/>
    <mergeCell ref="Z53:AA57"/>
    <mergeCell ref="AB53:AB55"/>
    <mergeCell ref="AC53:AC55"/>
    <mergeCell ref="F55:H55"/>
    <mergeCell ref="J55:M55"/>
    <mergeCell ref="P55:Q55"/>
    <mergeCell ref="R55:U55"/>
    <mergeCell ref="V55:W55"/>
    <mergeCell ref="AB56:AB57"/>
    <mergeCell ref="AC56:AC57"/>
    <mergeCell ref="E50:K50"/>
    <mergeCell ref="Z50:AB50"/>
    <mergeCell ref="Z51:AB51"/>
    <mergeCell ref="F52:H52"/>
    <mergeCell ref="J52:M52"/>
    <mergeCell ref="P52:Q52"/>
    <mergeCell ref="R52:U52"/>
    <mergeCell ref="V52:W52"/>
    <mergeCell ref="Z52:AB52"/>
    <mergeCell ref="E39:K39"/>
    <mergeCell ref="H40:M40"/>
    <mergeCell ref="G42:Q42"/>
    <mergeCell ref="E43:W46"/>
    <mergeCell ref="E49:T49"/>
    <mergeCell ref="Z49:AC49"/>
    <mergeCell ref="F33:K33"/>
    <mergeCell ref="N33:O33"/>
    <mergeCell ref="P33:S33"/>
    <mergeCell ref="T33:U33"/>
    <mergeCell ref="F35:U35"/>
    <mergeCell ref="E37:U37"/>
    <mergeCell ref="K27:M27"/>
    <mergeCell ref="Q27:S27"/>
    <mergeCell ref="K29:M29"/>
    <mergeCell ref="Q29:S29"/>
    <mergeCell ref="E31:L31"/>
    <mergeCell ref="P31:R31"/>
    <mergeCell ref="D19:U19"/>
    <mergeCell ref="L21:O21"/>
    <mergeCell ref="F23:G23"/>
    <mergeCell ref="K23:M23"/>
    <mergeCell ref="Q23:S23"/>
    <mergeCell ref="F25:G25"/>
    <mergeCell ref="Q25:S25"/>
    <mergeCell ref="K25:O25"/>
    <mergeCell ref="D16:V16"/>
    <mergeCell ref="D17:V17"/>
    <mergeCell ref="D18:V18"/>
    <mergeCell ref="N9:U9"/>
    <mergeCell ref="N10:U10"/>
    <mergeCell ref="K11:O11"/>
    <mergeCell ref="P11:V11"/>
    <mergeCell ref="M12:O12"/>
    <mergeCell ref="P12:V12"/>
    <mergeCell ref="U1:W1"/>
    <mergeCell ref="A2:W2"/>
    <mergeCell ref="B3:G3"/>
    <mergeCell ref="B4:G4"/>
    <mergeCell ref="M5:T5"/>
    <mergeCell ref="B8:K8"/>
    <mergeCell ref="N13:O13"/>
    <mergeCell ref="P13:T13"/>
    <mergeCell ref="N14:O14"/>
  </mergeCells>
  <phoneticPr fontId="2"/>
  <conditionalFormatting sqref="I104:U104">
    <cfRule type="expression" dxfId="12" priority="14">
      <formula>(I104=0)</formula>
    </cfRule>
  </conditionalFormatting>
  <conditionalFormatting sqref="E40">
    <cfRule type="expression" dxfId="11" priority="13">
      <formula>($E$47="☑")</formula>
    </cfRule>
  </conditionalFormatting>
  <conditionalFormatting sqref="E47">
    <cfRule type="expression" dxfId="10" priority="12">
      <formula>($E$40="☑")</formula>
    </cfRule>
  </conditionalFormatting>
  <conditionalFormatting sqref="E52 E55 E58">
    <cfRule type="expression" dxfId="9" priority="11">
      <formula>($E$40="☑")</formula>
    </cfRule>
  </conditionalFormatting>
  <conditionalFormatting sqref="L74">
    <cfRule type="expression" dxfId="8" priority="6">
      <formula>$G$74="☑"</formula>
    </cfRule>
    <cfRule type="expression" dxfId="7" priority="7">
      <formula>($E$40="☑")</formula>
    </cfRule>
  </conditionalFormatting>
  <conditionalFormatting sqref="G74">
    <cfRule type="expression" dxfId="6" priority="8">
      <formula>($L$74="☑")</formula>
    </cfRule>
    <cfRule type="expression" dxfId="5" priority="9">
      <formula>($E$40="☑")</formula>
    </cfRule>
  </conditionalFormatting>
  <conditionalFormatting sqref="R42">
    <cfRule type="expression" dxfId="4" priority="5">
      <formula>($E$40="☑")</formula>
    </cfRule>
  </conditionalFormatting>
  <conditionalFormatting sqref="N40:O40 Q40 S40">
    <cfRule type="expression" dxfId="3" priority="4">
      <formula>($E$40="☑")</formula>
    </cfRule>
  </conditionalFormatting>
  <conditionalFormatting sqref="H62 P62">
    <cfRule type="expression" dxfId="2" priority="3">
      <formula>$E$58="☑"</formula>
    </cfRule>
  </conditionalFormatting>
  <conditionalFormatting sqref="P62">
    <cfRule type="expression" dxfId="1" priority="2">
      <formula>$H$62="☑"</formula>
    </cfRule>
  </conditionalFormatting>
  <conditionalFormatting sqref="H62">
    <cfRule type="expression" dxfId="0" priority="23">
      <formula>$P$62="☑"</formula>
    </cfRule>
  </conditionalFormatting>
  <dataValidations count="4">
    <dataValidation type="list" allowBlank="1" showInputMessage="1" showErrorMessage="1" sqref="R42">
      <formula1>"○"</formula1>
    </dataValidation>
    <dataValidation type="list" allowBlank="1" showInputMessage="1" showErrorMessage="1" sqref="E41">
      <formula1>"□,■"</formula1>
    </dataValidation>
    <dataValidation type="list" allowBlank="1" showInputMessage="1" showErrorMessage="1" sqref="E40 E47 E58 E55 E52 G74 L74 H62 P62">
      <formula1>"□,☑"</formula1>
    </dataValidation>
    <dataValidation type="list" allowBlank="1" showInputMessage="1" showErrorMessage="1" sqref="N40">
      <formula1>"平成,令和"</formula1>
    </dataValidation>
  </dataValidations>
  <pageMargins left="0.39370078740157483" right="0.19685039370078741" top="0.19685039370078741" bottom="0.19685039370078741" header="0.51181102362204722" footer="0.51181102362204722"/>
  <pageSetup paperSize="8" scale="68" fitToHeight="0"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BreakPreview" topLeftCell="A34" zoomScale="85" zoomScaleNormal="100" zoomScaleSheetLayoutView="85" workbookViewId="0">
      <selection activeCell="C60" sqref="C60"/>
    </sheetView>
  </sheetViews>
  <sheetFormatPr defaultRowHeight="13.5"/>
  <cols>
    <col min="1" max="2" width="25.125" customWidth="1"/>
    <col min="3" max="3" width="22.875" customWidth="1"/>
    <col min="4" max="4" width="22.25" customWidth="1"/>
  </cols>
  <sheetData>
    <row r="1" spans="1:5">
      <c r="A1" s="19"/>
      <c r="B1" s="19"/>
      <c r="C1" s="19"/>
      <c r="D1" s="19"/>
      <c r="E1" s="468"/>
    </row>
    <row r="2" spans="1:5" ht="18.75">
      <c r="A2" s="451" t="s">
        <v>84</v>
      </c>
      <c r="B2" s="451"/>
      <c r="C2" s="451"/>
      <c r="D2" s="21"/>
      <c r="E2" s="468"/>
    </row>
    <row r="3" spans="1:5">
      <c r="A3" s="19"/>
      <c r="B3" s="19"/>
      <c r="C3" s="19"/>
      <c r="D3" s="19"/>
      <c r="E3" s="19"/>
    </row>
    <row r="4" spans="1:5" ht="15" thickBot="1">
      <c r="A4" s="452" t="s">
        <v>36</v>
      </c>
      <c r="B4" s="452"/>
      <c r="C4" s="452"/>
      <c r="D4" s="452"/>
      <c r="E4" s="19"/>
    </row>
    <row r="5" spans="1:5" ht="19.5" thickBot="1">
      <c r="A5" s="25" t="s">
        <v>37</v>
      </c>
      <c r="B5" s="25" t="s">
        <v>37</v>
      </c>
      <c r="C5" s="26" t="s">
        <v>38</v>
      </c>
      <c r="D5" s="27"/>
      <c r="E5" s="23"/>
    </row>
    <row r="6" spans="1:5" ht="15" thickBot="1">
      <c r="A6" s="40">
        <v>20</v>
      </c>
      <c r="B6" s="41">
        <v>45</v>
      </c>
      <c r="C6" s="39">
        <v>265000</v>
      </c>
      <c r="D6" s="27"/>
      <c r="E6" s="19"/>
    </row>
    <row r="7" spans="1:5" ht="15" thickBot="1">
      <c r="A7" s="40">
        <v>46</v>
      </c>
      <c r="B7" s="41">
        <v>60</v>
      </c>
      <c r="C7" s="39">
        <v>280000</v>
      </c>
      <c r="D7" s="27"/>
      <c r="E7" s="19"/>
    </row>
    <row r="8" spans="1:5" ht="15" thickBot="1">
      <c r="A8" s="40">
        <v>61</v>
      </c>
      <c r="B8" s="41">
        <v>90</v>
      </c>
      <c r="C8" s="39">
        <v>297000</v>
      </c>
      <c r="D8" s="27"/>
      <c r="E8" s="19"/>
    </row>
    <row r="9" spans="1:5" ht="15" thickBot="1">
      <c r="A9" s="40">
        <v>91</v>
      </c>
      <c r="B9" s="41">
        <v>120</v>
      </c>
      <c r="C9" s="39">
        <v>334000</v>
      </c>
      <c r="D9" s="27"/>
      <c r="E9" s="19"/>
    </row>
    <row r="10" spans="1:5" ht="15" thickBot="1">
      <c r="A10" s="40">
        <v>121</v>
      </c>
      <c r="B10" s="41">
        <v>150</v>
      </c>
      <c r="C10" s="39">
        <v>371000</v>
      </c>
      <c r="D10" s="27"/>
      <c r="E10" s="19"/>
    </row>
    <row r="11" spans="1:5" ht="15" thickBot="1">
      <c r="A11" s="40">
        <v>151</v>
      </c>
      <c r="B11" s="41">
        <v>180</v>
      </c>
      <c r="C11" s="39">
        <v>445000</v>
      </c>
      <c r="D11" s="27"/>
      <c r="E11" s="19"/>
    </row>
    <row r="12" spans="1:5" ht="15" thickBot="1">
      <c r="A12" s="40">
        <v>181</v>
      </c>
      <c r="B12" s="41">
        <v>800</v>
      </c>
      <c r="C12" s="39">
        <v>519000</v>
      </c>
      <c r="D12" s="27"/>
      <c r="E12" s="19"/>
    </row>
    <row r="13" spans="1:5" s="46" customFormat="1" ht="39" customHeight="1" thickBot="1">
      <c r="A13" s="413" t="s">
        <v>115</v>
      </c>
      <c r="B13" s="413"/>
      <c r="C13" s="413"/>
      <c r="D13" s="413"/>
      <c r="E13" s="47"/>
    </row>
    <row r="14" spans="1:5" s="46" customFormat="1" ht="24.95" customHeight="1" thickBot="1">
      <c r="A14" s="415" t="s">
        <v>116</v>
      </c>
      <c r="B14" s="416"/>
      <c r="C14" s="417"/>
      <c r="D14" s="48" t="s">
        <v>38</v>
      </c>
      <c r="E14" s="47"/>
    </row>
    <row r="15" spans="1:5" s="46" customFormat="1" ht="24.95" customHeight="1" thickBot="1">
      <c r="A15" s="418" t="s">
        <v>117</v>
      </c>
      <c r="B15" s="419"/>
      <c r="C15" s="419"/>
      <c r="D15" s="49" t="s">
        <v>118</v>
      </c>
      <c r="E15" s="47"/>
    </row>
    <row r="16" spans="1:5" s="46" customFormat="1" ht="24.95" customHeight="1" thickBot="1">
      <c r="A16" s="424" t="s">
        <v>119</v>
      </c>
      <c r="B16" s="425"/>
      <c r="C16" s="426"/>
      <c r="D16" s="49" t="s">
        <v>120</v>
      </c>
      <c r="E16" s="47"/>
    </row>
    <row r="17" spans="1:5" s="46" customFormat="1" ht="23.1" customHeight="1">
      <c r="A17" s="427" t="s">
        <v>121</v>
      </c>
      <c r="B17" s="428"/>
      <c r="C17" s="433" t="s">
        <v>122</v>
      </c>
      <c r="D17" s="436" t="s">
        <v>123</v>
      </c>
      <c r="E17" s="47"/>
    </row>
    <row r="18" spans="1:5" s="46" customFormat="1" ht="23.1" customHeight="1">
      <c r="A18" s="429"/>
      <c r="B18" s="430"/>
      <c r="C18" s="434"/>
      <c r="D18" s="437"/>
      <c r="E18" s="47"/>
    </row>
    <row r="19" spans="1:5" s="46" customFormat="1" ht="14.25" thickBot="1">
      <c r="A19" s="429"/>
      <c r="B19" s="430"/>
      <c r="C19" s="435"/>
      <c r="D19" s="438"/>
      <c r="E19" s="47"/>
    </row>
    <row r="20" spans="1:5" s="46" customFormat="1" ht="23.1" customHeight="1">
      <c r="A20" s="429"/>
      <c r="B20" s="430"/>
      <c r="C20" s="443" t="s">
        <v>124</v>
      </c>
      <c r="D20" s="436" t="s">
        <v>125</v>
      </c>
      <c r="E20" s="47"/>
    </row>
    <row r="21" spans="1:5" s="46" customFormat="1" ht="14.25" thickBot="1">
      <c r="A21" s="431"/>
      <c r="B21" s="432"/>
      <c r="C21" s="435"/>
      <c r="D21" s="438"/>
      <c r="E21" s="47"/>
    </row>
    <row r="22" spans="1:5" s="46" customFormat="1" ht="30" customHeight="1">
      <c r="A22" s="429" t="s">
        <v>126</v>
      </c>
      <c r="B22" s="430"/>
      <c r="C22" s="446" t="s">
        <v>127</v>
      </c>
      <c r="D22" s="441" t="s">
        <v>128</v>
      </c>
      <c r="E22" s="47"/>
    </row>
    <row r="23" spans="1:5" s="46" customFormat="1" ht="30" customHeight="1">
      <c r="A23" s="429"/>
      <c r="B23" s="430"/>
      <c r="C23" s="447"/>
      <c r="D23" s="437"/>
      <c r="E23" s="47"/>
    </row>
    <row r="24" spans="1:5" s="46" customFormat="1" ht="14.25" thickBot="1">
      <c r="A24" s="429"/>
      <c r="B24" s="430"/>
      <c r="C24" s="448"/>
      <c r="D24" s="438"/>
      <c r="E24" s="47"/>
    </row>
    <row r="25" spans="1:5" s="46" customFormat="1" ht="30" customHeight="1">
      <c r="A25" s="429"/>
      <c r="B25" s="430"/>
      <c r="C25" s="443" t="s">
        <v>124</v>
      </c>
      <c r="D25" s="441" t="s">
        <v>129</v>
      </c>
      <c r="E25" s="47"/>
    </row>
    <row r="26" spans="1:5" s="46" customFormat="1" ht="14.25" thickBot="1">
      <c r="A26" s="431"/>
      <c r="B26" s="432"/>
      <c r="C26" s="435"/>
      <c r="D26" s="438"/>
      <c r="E26" s="47"/>
    </row>
    <row r="29" spans="1:5" ht="15" thickBot="1">
      <c r="A29" s="452" t="s">
        <v>54</v>
      </c>
      <c r="B29" s="452"/>
      <c r="C29" s="452"/>
      <c r="D29" s="452"/>
      <c r="E29" s="452"/>
    </row>
    <row r="30" spans="1:5" ht="15" thickBot="1">
      <c r="A30" s="25" t="s">
        <v>55</v>
      </c>
      <c r="B30" s="26" t="s">
        <v>38</v>
      </c>
    </row>
    <row r="31" spans="1:5" ht="15" thickBot="1">
      <c r="A31" s="42">
        <v>1</v>
      </c>
      <c r="B31" s="39">
        <v>140000</v>
      </c>
    </row>
    <row r="32" spans="1:5" ht="15" thickBot="1">
      <c r="A32" s="42">
        <v>2</v>
      </c>
      <c r="B32" s="39">
        <v>180000</v>
      </c>
    </row>
    <row r="33" spans="1:5" ht="15" thickBot="1">
      <c r="A33" s="42">
        <v>3</v>
      </c>
      <c r="B33" s="39">
        <v>233200</v>
      </c>
    </row>
    <row r="34" spans="1:5" ht="15" thickBot="1">
      <c r="A34" s="42">
        <v>4</v>
      </c>
      <c r="B34" s="39">
        <v>373200</v>
      </c>
    </row>
    <row r="35" spans="1:5" ht="15" thickBot="1">
      <c r="A35" s="42">
        <v>5</v>
      </c>
      <c r="B35" s="39">
        <v>413200</v>
      </c>
    </row>
    <row r="36" spans="1:5" ht="15" thickBot="1">
      <c r="A36" s="42">
        <v>6</v>
      </c>
      <c r="B36" s="39">
        <v>466400</v>
      </c>
    </row>
    <row r="37" spans="1:5" ht="15" thickBot="1">
      <c r="A37" s="42">
        <v>7</v>
      </c>
      <c r="B37" s="39">
        <v>606400</v>
      </c>
      <c r="C37" s="35"/>
      <c r="D37" s="36"/>
    </row>
    <row r="38" spans="1:5" ht="15" thickBot="1">
      <c r="A38" s="42">
        <v>8</v>
      </c>
      <c r="B38" s="39">
        <v>646400</v>
      </c>
      <c r="C38" s="35"/>
      <c r="D38" s="36"/>
    </row>
    <row r="39" spans="1:5" ht="15" thickBot="1">
      <c r="A39" s="42">
        <v>9</v>
      </c>
      <c r="B39" s="39">
        <v>699600</v>
      </c>
      <c r="C39" s="35"/>
      <c r="D39" s="36"/>
    </row>
    <row r="40" spans="1:5" ht="15" thickBot="1">
      <c r="A40" s="42">
        <v>10</v>
      </c>
      <c r="B40" s="39">
        <v>839600</v>
      </c>
      <c r="C40" s="35"/>
      <c r="D40" s="36"/>
    </row>
    <row r="41" spans="1:5" ht="15" thickBot="1">
      <c r="A41" s="42">
        <v>11</v>
      </c>
      <c r="B41" s="39">
        <v>879600</v>
      </c>
      <c r="C41" s="35"/>
      <c r="D41" s="36"/>
    </row>
    <row r="42" spans="1:5" ht="15" thickBot="1">
      <c r="A42" s="42">
        <v>12</v>
      </c>
      <c r="B42" s="39">
        <v>932800</v>
      </c>
      <c r="C42" s="37"/>
      <c r="D42" s="36"/>
    </row>
    <row r="43" spans="1:5" ht="15" thickBot="1">
      <c r="A43" s="459" t="s">
        <v>79</v>
      </c>
      <c r="B43" s="459"/>
      <c r="C43" s="458"/>
      <c r="D43" s="27"/>
      <c r="E43" s="27"/>
    </row>
    <row r="44" spans="1:5" ht="15" thickBot="1">
      <c r="A44" s="25" t="s">
        <v>37</v>
      </c>
      <c r="B44" s="26"/>
      <c r="C44" s="26" t="s">
        <v>38</v>
      </c>
      <c r="D44" s="38"/>
      <c r="E44" s="27"/>
    </row>
    <row r="45" spans="1:5" ht="15" thickBot="1">
      <c r="A45" s="42">
        <v>1</v>
      </c>
      <c r="B45" s="43">
        <v>60</v>
      </c>
      <c r="C45" s="39">
        <v>77100</v>
      </c>
      <c r="D45" s="27"/>
      <c r="E45" s="27"/>
    </row>
    <row r="46" spans="1:5" ht="15" thickBot="1">
      <c r="A46" s="42">
        <v>61</v>
      </c>
      <c r="B46" s="43">
        <v>800</v>
      </c>
      <c r="C46" s="39">
        <v>115700</v>
      </c>
      <c r="D46" s="27"/>
      <c r="E46" s="27"/>
    </row>
    <row r="47" spans="1:5" ht="14.25">
      <c r="A47" s="460" t="s">
        <v>87</v>
      </c>
      <c r="B47" s="460"/>
      <c r="C47" s="460"/>
      <c r="D47" s="460"/>
      <c r="E47" s="27"/>
    </row>
    <row r="48" spans="1:5" ht="14.25">
      <c r="A48" s="460"/>
      <c r="B48" s="460"/>
      <c r="C48" s="460"/>
      <c r="D48" s="460"/>
      <c r="E48" s="27"/>
    </row>
  </sheetData>
  <sheetProtection algorithmName="SHA-512" hashValue="hdMwoGYcFUHumexk3BmaLJEkHSNZHluzlrvbXc22Lfs1BfbITVOEWI0NQEXQROjZW3AIBJgbXB/AQ8JBtdq8GQ==" saltValue="wnmAHQ3Wz0DJvGGcKp2wvw==" spinCount="100000" sheet="1" objects="1" scenarios="1"/>
  <mergeCells count="20">
    <mergeCell ref="D20:D21"/>
    <mergeCell ref="A22:B26"/>
    <mergeCell ref="C22:C24"/>
    <mergeCell ref="D22:D24"/>
    <mergeCell ref="C25:C26"/>
    <mergeCell ref="D25:D26"/>
    <mergeCell ref="A43:C43"/>
    <mergeCell ref="A47:D48"/>
    <mergeCell ref="E1:E2"/>
    <mergeCell ref="A2:C2"/>
    <mergeCell ref="A4:D4"/>
    <mergeCell ref="A29:E29"/>
    <mergeCell ref="A15:C15"/>
    <mergeCell ref="A16:C16"/>
    <mergeCell ref="A17:B21"/>
    <mergeCell ref="C17:C19"/>
    <mergeCell ref="A13:D13"/>
    <mergeCell ref="A14:C14"/>
    <mergeCell ref="D17:D19"/>
    <mergeCell ref="C20:C21"/>
  </mergeCells>
  <phoneticPr fontId="2"/>
  <pageMargins left="0.7" right="0.7" top="0.75" bottom="0.75" header="0.3" footer="0.3"/>
  <pageSetup paperSize="9"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4"/>
  <sheetViews>
    <sheetView workbookViewId="0">
      <pane xSplit="3" ySplit="1" topLeftCell="D101" activePane="bottomRight" state="frozen"/>
      <selection activeCell="E111" sqref="E111:F111"/>
      <selection pane="topRight" activeCell="E111" sqref="E111:F111"/>
      <selection pane="bottomLeft" activeCell="E111" sqref="E111:F111"/>
      <selection pane="bottomRight" activeCell="G1" sqref="A1:G1048576"/>
    </sheetView>
  </sheetViews>
  <sheetFormatPr defaultRowHeight="14.25"/>
  <cols>
    <col min="1" max="1" width="9" style="8" hidden="1" customWidth="1"/>
    <col min="2" max="2" width="22.25" style="9" hidden="1" customWidth="1"/>
    <col min="3" max="3" width="37.125" style="8" hidden="1" customWidth="1"/>
    <col min="4" max="4" width="39.25" style="8" hidden="1" customWidth="1"/>
    <col min="5" max="5" width="39.75" style="8" hidden="1" customWidth="1"/>
    <col min="6" max="6" width="31.875" style="8" hidden="1" customWidth="1"/>
    <col min="7" max="7" width="12.75" style="290" hidden="1" customWidth="1"/>
    <col min="8" max="9" width="12.75" style="290" customWidth="1"/>
    <col min="10" max="10" width="12.875" style="8" customWidth="1"/>
    <col min="11" max="11" width="32" style="290" customWidth="1"/>
    <col min="12" max="12" width="23" style="8" customWidth="1"/>
    <col min="13" max="20" width="9" style="8" customWidth="1"/>
    <col min="21" max="16384" width="9" style="8"/>
  </cols>
  <sheetData>
    <row r="1" spans="1:11" s="284" customFormat="1" ht="38.25" customHeight="1">
      <c r="A1" s="280" t="s">
        <v>3</v>
      </c>
      <c r="B1" s="281" t="s">
        <v>21</v>
      </c>
      <c r="C1" s="280" t="s">
        <v>4</v>
      </c>
      <c r="D1" s="280" t="s">
        <v>5</v>
      </c>
      <c r="E1" s="280" t="s">
        <v>6</v>
      </c>
      <c r="F1" s="280" t="s">
        <v>7</v>
      </c>
      <c r="G1" s="282" t="s">
        <v>8</v>
      </c>
      <c r="H1" s="282"/>
      <c r="I1" s="282"/>
      <c r="J1" s="283"/>
      <c r="K1" s="282" t="s">
        <v>89</v>
      </c>
    </row>
    <row r="2" spans="1:11">
      <c r="A2" s="285" t="s">
        <v>173</v>
      </c>
      <c r="B2" s="286" t="s">
        <v>35</v>
      </c>
      <c r="C2" s="287" t="s">
        <v>174</v>
      </c>
      <c r="D2" s="287" t="s">
        <v>354</v>
      </c>
      <c r="E2" s="287" t="s">
        <v>355</v>
      </c>
      <c r="F2" s="289"/>
      <c r="G2" s="287">
        <v>60</v>
      </c>
    </row>
    <row r="3" spans="1:11">
      <c r="A3" s="285" t="s">
        <v>179</v>
      </c>
      <c r="B3" s="286" t="s">
        <v>35</v>
      </c>
      <c r="C3" s="287" t="s">
        <v>180</v>
      </c>
      <c r="D3" s="287" t="s">
        <v>356</v>
      </c>
      <c r="E3" s="287" t="s">
        <v>357</v>
      </c>
      <c r="F3" s="289"/>
      <c r="G3" s="287">
        <v>90</v>
      </c>
    </row>
    <row r="4" spans="1:11">
      <c r="A4" s="285" t="s">
        <v>193</v>
      </c>
      <c r="B4" s="286" t="s">
        <v>35</v>
      </c>
      <c r="C4" s="287" t="s">
        <v>194</v>
      </c>
      <c r="D4" s="287" t="s">
        <v>358</v>
      </c>
      <c r="E4" s="287" t="s">
        <v>359</v>
      </c>
      <c r="F4" s="289"/>
      <c r="G4" s="287">
        <v>120</v>
      </c>
    </row>
    <row r="5" spans="1:11">
      <c r="A5" s="285" t="s">
        <v>195</v>
      </c>
      <c r="B5" s="286" t="s">
        <v>35</v>
      </c>
      <c r="C5" s="287" t="s">
        <v>196</v>
      </c>
      <c r="D5" s="287" t="s">
        <v>360</v>
      </c>
      <c r="E5" s="287" t="s">
        <v>361</v>
      </c>
      <c r="F5" s="289"/>
      <c r="G5" s="287">
        <v>120</v>
      </c>
    </row>
    <row r="6" spans="1:11">
      <c r="A6" s="285" t="s">
        <v>201</v>
      </c>
      <c r="B6" s="286" t="s">
        <v>35</v>
      </c>
      <c r="C6" s="287" t="s">
        <v>202</v>
      </c>
      <c r="D6" s="287" t="s">
        <v>360</v>
      </c>
      <c r="E6" s="287" t="s">
        <v>361</v>
      </c>
      <c r="F6" s="289"/>
      <c r="G6" s="287">
        <v>100</v>
      </c>
    </row>
    <row r="7" spans="1:11">
      <c r="A7" s="285" t="s">
        <v>209</v>
      </c>
      <c r="B7" s="286" t="s">
        <v>35</v>
      </c>
      <c r="C7" s="287" t="s">
        <v>210</v>
      </c>
      <c r="D7" s="287" t="s">
        <v>354</v>
      </c>
      <c r="E7" s="287" t="s">
        <v>355</v>
      </c>
      <c r="F7" s="289"/>
      <c r="G7" s="287">
        <v>70</v>
      </c>
    </row>
    <row r="8" spans="1:11">
      <c r="A8" s="285" t="s">
        <v>216</v>
      </c>
      <c r="B8" s="286" t="s">
        <v>35</v>
      </c>
      <c r="C8" s="287" t="s">
        <v>217</v>
      </c>
      <c r="D8" s="287" t="s">
        <v>362</v>
      </c>
      <c r="E8" s="287" t="s">
        <v>510</v>
      </c>
      <c r="F8" s="289"/>
      <c r="G8" s="287">
        <v>60</v>
      </c>
    </row>
    <row r="9" spans="1:11">
      <c r="A9" s="285" t="s">
        <v>224</v>
      </c>
      <c r="B9" s="286" t="s">
        <v>35</v>
      </c>
      <c r="C9" s="287" t="s">
        <v>225</v>
      </c>
      <c r="D9" s="287" t="s">
        <v>360</v>
      </c>
      <c r="E9" s="287" t="s">
        <v>361</v>
      </c>
      <c r="F9" s="289"/>
      <c r="G9" s="287">
        <v>120</v>
      </c>
    </row>
    <row r="10" spans="1:11">
      <c r="A10" s="285" t="s">
        <v>228</v>
      </c>
      <c r="B10" s="286" t="s">
        <v>35</v>
      </c>
      <c r="C10" s="287" t="s">
        <v>229</v>
      </c>
      <c r="D10" s="287" t="s">
        <v>483</v>
      </c>
      <c r="E10" s="287" t="s">
        <v>364</v>
      </c>
      <c r="F10" s="289"/>
      <c r="G10" s="287">
        <v>90</v>
      </c>
    </row>
    <row r="11" spans="1:11">
      <c r="A11" s="285" t="s">
        <v>232</v>
      </c>
      <c r="B11" s="286" t="s">
        <v>35</v>
      </c>
      <c r="C11" s="287" t="s">
        <v>233</v>
      </c>
      <c r="D11" s="287" t="s">
        <v>365</v>
      </c>
      <c r="E11" s="287" t="s">
        <v>366</v>
      </c>
      <c r="F11" s="289"/>
      <c r="G11" s="287">
        <v>60</v>
      </c>
    </row>
    <row r="12" spans="1:11">
      <c r="A12" s="285" t="s">
        <v>238</v>
      </c>
      <c r="B12" s="286" t="s">
        <v>35</v>
      </c>
      <c r="C12" s="287" t="s">
        <v>239</v>
      </c>
      <c r="D12" s="287" t="s">
        <v>367</v>
      </c>
      <c r="E12" s="287" t="s">
        <v>368</v>
      </c>
      <c r="F12" s="289"/>
      <c r="G12" s="287">
        <v>60</v>
      </c>
    </row>
    <row r="13" spans="1:11">
      <c r="A13" s="285" t="s">
        <v>242</v>
      </c>
      <c r="B13" s="286" t="s">
        <v>35</v>
      </c>
      <c r="C13" s="287" t="s">
        <v>243</v>
      </c>
      <c r="D13" s="287" t="s">
        <v>369</v>
      </c>
      <c r="E13" s="287" t="s">
        <v>370</v>
      </c>
      <c r="F13" s="289"/>
      <c r="G13" s="287">
        <v>60</v>
      </c>
    </row>
    <row r="14" spans="1:11">
      <c r="A14" s="285" t="s">
        <v>248</v>
      </c>
      <c r="B14" s="286" t="s">
        <v>35</v>
      </c>
      <c r="C14" s="287" t="s">
        <v>249</v>
      </c>
      <c r="D14" s="287" t="s">
        <v>371</v>
      </c>
      <c r="E14" s="287" t="s">
        <v>372</v>
      </c>
      <c r="F14" s="289"/>
      <c r="G14" s="287">
        <v>135</v>
      </c>
    </row>
    <row r="15" spans="1:11">
      <c r="A15" s="285" t="s">
        <v>252</v>
      </c>
      <c r="B15" s="286" t="s">
        <v>35</v>
      </c>
      <c r="C15" s="287" t="s">
        <v>253</v>
      </c>
      <c r="D15" s="287" t="s">
        <v>373</v>
      </c>
      <c r="E15" s="287" t="s">
        <v>374</v>
      </c>
      <c r="F15" s="289"/>
      <c r="G15" s="287">
        <v>30</v>
      </c>
    </row>
    <row r="16" spans="1:11">
      <c r="A16" s="285" t="s">
        <v>256</v>
      </c>
      <c r="B16" s="286" t="s">
        <v>35</v>
      </c>
      <c r="C16" s="287" t="s">
        <v>257</v>
      </c>
      <c r="D16" s="287" t="s">
        <v>375</v>
      </c>
      <c r="E16" s="287" t="s">
        <v>376</v>
      </c>
      <c r="F16" s="289"/>
      <c r="G16" s="287">
        <v>90</v>
      </c>
    </row>
    <row r="17" spans="1:7">
      <c r="A17" s="285" t="s">
        <v>262</v>
      </c>
      <c r="B17" s="286" t="s">
        <v>35</v>
      </c>
      <c r="C17" s="287" t="s">
        <v>263</v>
      </c>
      <c r="D17" s="287" t="s">
        <v>551</v>
      </c>
      <c r="E17" s="287" t="s">
        <v>377</v>
      </c>
      <c r="F17" s="289"/>
      <c r="G17" s="287">
        <v>70</v>
      </c>
    </row>
    <row r="18" spans="1:7">
      <c r="A18" s="285" t="s">
        <v>270</v>
      </c>
      <c r="B18" s="286" t="s">
        <v>35</v>
      </c>
      <c r="C18" s="287" t="s">
        <v>271</v>
      </c>
      <c r="D18" s="287" t="s">
        <v>581</v>
      </c>
      <c r="E18" s="287" t="s">
        <v>378</v>
      </c>
      <c r="F18" s="289"/>
      <c r="G18" s="287">
        <v>60</v>
      </c>
    </row>
    <row r="19" spans="1:7">
      <c r="A19" s="285" t="s">
        <v>277</v>
      </c>
      <c r="B19" s="286" t="s">
        <v>35</v>
      </c>
      <c r="C19" s="287" t="s">
        <v>278</v>
      </c>
      <c r="D19" s="287" t="s">
        <v>379</v>
      </c>
      <c r="E19" s="287" t="s">
        <v>484</v>
      </c>
      <c r="F19" s="289"/>
      <c r="G19" s="287">
        <v>38</v>
      </c>
    </row>
    <row r="20" spans="1:7">
      <c r="A20" s="285" t="s">
        <v>282</v>
      </c>
      <c r="B20" s="286" t="s">
        <v>35</v>
      </c>
      <c r="C20" s="287" t="s">
        <v>283</v>
      </c>
      <c r="D20" s="287" t="s">
        <v>380</v>
      </c>
      <c r="E20" s="287" t="s">
        <v>381</v>
      </c>
      <c r="F20" s="289"/>
      <c r="G20" s="287">
        <v>50</v>
      </c>
    </row>
    <row r="21" spans="1:7">
      <c r="A21" s="285" t="s">
        <v>292</v>
      </c>
      <c r="B21" s="286" t="s">
        <v>35</v>
      </c>
      <c r="C21" s="287" t="s">
        <v>293</v>
      </c>
      <c r="D21" s="287" t="s">
        <v>382</v>
      </c>
      <c r="E21" s="287" t="s">
        <v>383</v>
      </c>
      <c r="F21" s="289"/>
      <c r="G21" s="287">
        <v>90</v>
      </c>
    </row>
    <row r="22" spans="1:7">
      <c r="A22" s="285" t="s">
        <v>302</v>
      </c>
      <c r="B22" s="286" t="s">
        <v>35</v>
      </c>
      <c r="C22" s="287" t="s">
        <v>303</v>
      </c>
      <c r="D22" s="287" t="s">
        <v>384</v>
      </c>
      <c r="E22" s="287" t="s">
        <v>594</v>
      </c>
      <c r="F22" s="289"/>
      <c r="G22" s="287">
        <v>78</v>
      </c>
    </row>
    <row r="23" spans="1:7">
      <c r="A23" s="285" t="s">
        <v>513</v>
      </c>
      <c r="B23" s="286" t="s">
        <v>35</v>
      </c>
      <c r="C23" s="287" t="s">
        <v>557</v>
      </c>
      <c r="D23" s="287" t="s">
        <v>552</v>
      </c>
      <c r="E23" s="287" t="s">
        <v>595</v>
      </c>
      <c r="F23" s="289"/>
      <c r="G23" s="287">
        <v>30</v>
      </c>
    </row>
    <row r="24" spans="1:7">
      <c r="A24" s="285" t="s">
        <v>175</v>
      </c>
      <c r="B24" s="286" t="s">
        <v>35</v>
      </c>
      <c r="C24" s="287" t="s">
        <v>176</v>
      </c>
      <c r="D24" s="287" t="s">
        <v>514</v>
      </c>
      <c r="E24" s="287" t="s">
        <v>385</v>
      </c>
      <c r="F24" s="289"/>
      <c r="G24" s="287">
        <v>90</v>
      </c>
    </row>
    <row r="25" spans="1:7">
      <c r="A25" s="285" t="s">
        <v>181</v>
      </c>
      <c r="B25" s="286" t="s">
        <v>35</v>
      </c>
      <c r="C25" s="287" t="s">
        <v>182</v>
      </c>
      <c r="D25" s="287" t="s">
        <v>386</v>
      </c>
      <c r="E25" s="287" t="s">
        <v>387</v>
      </c>
      <c r="F25" s="289"/>
      <c r="G25" s="287">
        <v>90</v>
      </c>
    </row>
    <row r="26" spans="1:7">
      <c r="A26" s="285" t="s">
        <v>187</v>
      </c>
      <c r="B26" s="286" t="s">
        <v>35</v>
      </c>
      <c r="C26" s="287" t="s">
        <v>188</v>
      </c>
      <c r="D26" s="287" t="s">
        <v>358</v>
      </c>
      <c r="E26" s="287" t="s">
        <v>359</v>
      </c>
      <c r="F26" s="289"/>
      <c r="G26" s="287">
        <v>60</v>
      </c>
    </row>
    <row r="27" spans="1:7">
      <c r="A27" s="285" t="s">
        <v>197</v>
      </c>
      <c r="B27" s="286" t="s">
        <v>35</v>
      </c>
      <c r="C27" s="287" t="s">
        <v>198</v>
      </c>
      <c r="D27" s="287" t="s">
        <v>389</v>
      </c>
      <c r="E27" s="287" t="s">
        <v>390</v>
      </c>
      <c r="F27" s="289"/>
      <c r="G27" s="287">
        <v>130</v>
      </c>
    </row>
    <row r="28" spans="1:7">
      <c r="A28" s="285" t="s">
        <v>203</v>
      </c>
      <c r="B28" s="286" t="s">
        <v>35</v>
      </c>
      <c r="C28" s="287" t="s">
        <v>204</v>
      </c>
      <c r="D28" s="287" t="s">
        <v>391</v>
      </c>
      <c r="E28" s="287" t="s">
        <v>392</v>
      </c>
      <c r="F28" s="289"/>
      <c r="G28" s="287">
        <v>30</v>
      </c>
    </row>
    <row r="29" spans="1:7">
      <c r="A29" s="285" t="s">
        <v>218</v>
      </c>
      <c r="B29" s="286" t="s">
        <v>35</v>
      </c>
      <c r="C29" s="287" t="s">
        <v>219</v>
      </c>
      <c r="D29" s="287" t="s">
        <v>393</v>
      </c>
      <c r="E29" s="287" t="s">
        <v>394</v>
      </c>
      <c r="F29" s="289"/>
      <c r="G29" s="287">
        <v>120</v>
      </c>
    </row>
    <row r="30" spans="1:7">
      <c r="A30" s="285" t="s">
        <v>226</v>
      </c>
      <c r="B30" s="286" t="s">
        <v>35</v>
      </c>
      <c r="C30" s="287" t="s">
        <v>227</v>
      </c>
      <c r="D30" s="287" t="s">
        <v>395</v>
      </c>
      <c r="E30" s="287" t="s">
        <v>396</v>
      </c>
      <c r="F30" s="289"/>
      <c r="G30" s="287">
        <v>60</v>
      </c>
    </row>
    <row r="31" spans="1:7">
      <c r="A31" s="285" t="s">
        <v>230</v>
      </c>
      <c r="B31" s="286" t="s">
        <v>35</v>
      </c>
      <c r="C31" s="287" t="s">
        <v>231</v>
      </c>
      <c r="D31" s="287" t="s">
        <v>397</v>
      </c>
      <c r="E31" s="287" t="s">
        <v>398</v>
      </c>
      <c r="F31" s="289"/>
      <c r="G31" s="287">
        <v>90</v>
      </c>
    </row>
    <row r="32" spans="1:7">
      <c r="A32" s="285" t="s">
        <v>234</v>
      </c>
      <c r="B32" s="286" t="s">
        <v>35</v>
      </c>
      <c r="C32" s="287" t="s">
        <v>235</v>
      </c>
      <c r="D32" s="287" t="s">
        <v>399</v>
      </c>
      <c r="E32" s="287" t="s">
        <v>400</v>
      </c>
      <c r="F32" s="289"/>
      <c r="G32" s="287">
        <v>60</v>
      </c>
    </row>
    <row r="33" spans="1:7">
      <c r="A33" s="285" t="s">
        <v>254</v>
      </c>
      <c r="B33" s="286" t="s">
        <v>35</v>
      </c>
      <c r="C33" s="287" t="s">
        <v>255</v>
      </c>
      <c r="D33" s="287" t="s">
        <v>404</v>
      </c>
      <c r="E33" s="287" t="s">
        <v>405</v>
      </c>
      <c r="F33" s="289"/>
      <c r="G33" s="287">
        <v>120</v>
      </c>
    </row>
    <row r="34" spans="1:7">
      <c r="A34" s="285" t="s">
        <v>258</v>
      </c>
      <c r="B34" s="286" t="s">
        <v>35</v>
      </c>
      <c r="C34" s="287" t="s">
        <v>259</v>
      </c>
      <c r="D34" s="287" t="s">
        <v>582</v>
      </c>
      <c r="E34" s="287" t="s">
        <v>486</v>
      </c>
      <c r="F34" s="289"/>
      <c r="G34" s="287">
        <v>90</v>
      </c>
    </row>
    <row r="35" spans="1:7">
      <c r="A35" s="285" t="s">
        <v>264</v>
      </c>
      <c r="B35" s="286" t="s">
        <v>35</v>
      </c>
      <c r="C35" s="287" t="s">
        <v>265</v>
      </c>
      <c r="D35" s="287" t="s">
        <v>373</v>
      </c>
      <c r="E35" s="287" t="s">
        <v>374</v>
      </c>
      <c r="F35" s="289"/>
      <c r="G35" s="287">
        <v>110</v>
      </c>
    </row>
    <row r="36" spans="1:7">
      <c r="A36" s="285" t="s">
        <v>268</v>
      </c>
      <c r="B36" s="286" t="s">
        <v>35</v>
      </c>
      <c r="C36" s="287" t="s">
        <v>269</v>
      </c>
      <c r="D36" s="287" t="s">
        <v>485</v>
      </c>
      <c r="E36" s="287" t="s">
        <v>403</v>
      </c>
      <c r="F36" s="289"/>
      <c r="G36" s="287">
        <v>100</v>
      </c>
    </row>
    <row r="37" spans="1:7">
      <c r="A37" s="285" t="s">
        <v>272</v>
      </c>
      <c r="B37" s="286" t="s">
        <v>35</v>
      </c>
      <c r="C37" s="287" t="s">
        <v>273</v>
      </c>
      <c r="D37" s="287" t="s">
        <v>485</v>
      </c>
      <c r="E37" s="287" t="s">
        <v>403</v>
      </c>
      <c r="F37" s="289"/>
      <c r="G37" s="287">
        <v>80</v>
      </c>
    </row>
    <row r="38" spans="1:7">
      <c r="A38" s="285" t="s">
        <v>274</v>
      </c>
      <c r="B38" s="286" t="s">
        <v>35</v>
      </c>
      <c r="C38" s="287" t="s">
        <v>558</v>
      </c>
      <c r="D38" s="287" t="s">
        <v>487</v>
      </c>
      <c r="E38" s="287" t="s">
        <v>596</v>
      </c>
      <c r="F38" s="289"/>
      <c r="G38" s="287">
        <v>90</v>
      </c>
    </row>
    <row r="39" spans="1:7">
      <c r="A39" s="285" t="s">
        <v>279</v>
      </c>
      <c r="B39" s="286" t="s">
        <v>35</v>
      </c>
      <c r="C39" s="287" t="s">
        <v>280</v>
      </c>
      <c r="D39" s="287" t="s">
        <v>406</v>
      </c>
      <c r="E39" s="287" t="s">
        <v>407</v>
      </c>
      <c r="F39" s="289"/>
      <c r="G39" s="287">
        <v>60</v>
      </c>
    </row>
    <row r="40" spans="1:7">
      <c r="A40" s="285" t="s">
        <v>287</v>
      </c>
      <c r="B40" s="286" t="s">
        <v>35</v>
      </c>
      <c r="C40" s="287" t="s">
        <v>288</v>
      </c>
      <c r="D40" s="287" t="s">
        <v>485</v>
      </c>
      <c r="E40" s="287" t="s">
        <v>403</v>
      </c>
      <c r="F40" s="289"/>
      <c r="G40" s="287">
        <v>80</v>
      </c>
    </row>
    <row r="41" spans="1:7">
      <c r="A41" s="285" t="s">
        <v>289</v>
      </c>
      <c r="B41" s="286" t="s">
        <v>35</v>
      </c>
      <c r="C41" s="287" t="s">
        <v>290</v>
      </c>
      <c r="D41" s="287" t="s">
        <v>389</v>
      </c>
      <c r="E41" s="287" t="s">
        <v>390</v>
      </c>
      <c r="F41" s="289"/>
      <c r="G41" s="287">
        <v>70</v>
      </c>
    </row>
    <row r="42" spans="1:7">
      <c r="A42" s="285" t="s">
        <v>294</v>
      </c>
      <c r="B42" s="286" t="s">
        <v>35</v>
      </c>
      <c r="C42" s="287" t="s">
        <v>515</v>
      </c>
      <c r="D42" s="287" t="s">
        <v>516</v>
      </c>
      <c r="E42" s="287" t="s">
        <v>408</v>
      </c>
      <c r="F42" s="289"/>
      <c r="G42" s="287">
        <v>90</v>
      </c>
    </row>
    <row r="43" spans="1:7">
      <c r="A43" s="285" t="s">
        <v>298</v>
      </c>
      <c r="B43" s="286" t="s">
        <v>35</v>
      </c>
      <c r="C43" s="287" t="s">
        <v>299</v>
      </c>
      <c r="D43" s="287" t="s">
        <v>487</v>
      </c>
      <c r="E43" s="287" t="s">
        <v>596</v>
      </c>
      <c r="F43" s="289"/>
      <c r="G43" s="287">
        <v>90</v>
      </c>
    </row>
    <row r="44" spans="1:7">
      <c r="A44" s="285" t="s">
        <v>517</v>
      </c>
      <c r="B44" s="286" t="s">
        <v>35</v>
      </c>
      <c r="C44" s="287" t="s">
        <v>518</v>
      </c>
      <c r="D44" s="287" t="s">
        <v>583</v>
      </c>
      <c r="E44" s="287" t="s">
        <v>597</v>
      </c>
      <c r="F44" s="289"/>
      <c r="G44" s="287">
        <v>60</v>
      </c>
    </row>
    <row r="45" spans="1:7">
      <c r="A45" s="285" t="s">
        <v>313</v>
      </c>
      <c r="B45" s="286" t="s">
        <v>35</v>
      </c>
      <c r="C45" s="287" t="s">
        <v>559</v>
      </c>
      <c r="D45" s="287" t="s">
        <v>488</v>
      </c>
      <c r="E45" s="287" t="s">
        <v>409</v>
      </c>
      <c r="F45" s="289"/>
      <c r="G45" s="287">
        <v>90</v>
      </c>
    </row>
    <row r="46" spans="1:7">
      <c r="A46" s="285" t="s">
        <v>318</v>
      </c>
      <c r="B46" s="286" t="s">
        <v>35</v>
      </c>
      <c r="C46" s="287" t="s">
        <v>319</v>
      </c>
      <c r="D46" s="287" t="s">
        <v>489</v>
      </c>
      <c r="E46" s="287" t="s">
        <v>598</v>
      </c>
      <c r="F46" s="289"/>
      <c r="G46" s="287">
        <v>120</v>
      </c>
    </row>
    <row r="47" spans="1:7">
      <c r="A47" s="285" t="s">
        <v>325</v>
      </c>
      <c r="B47" s="286" t="s">
        <v>35</v>
      </c>
      <c r="C47" s="287" t="s">
        <v>326</v>
      </c>
      <c r="D47" s="287" t="s">
        <v>584</v>
      </c>
      <c r="E47" s="287" t="s">
        <v>599</v>
      </c>
      <c r="F47" s="289"/>
      <c r="G47" s="287">
        <v>42</v>
      </c>
    </row>
    <row r="48" spans="1:7">
      <c r="A48" s="285" t="s">
        <v>462</v>
      </c>
      <c r="B48" s="286" t="s">
        <v>35</v>
      </c>
      <c r="C48" s="287" t="s">
        <v>560</v>
      </c>
      <c r="D48" s="287" t="s">
        <v>388</v>
      </c>
      <c r="E48" s="287" t="s">
        <v>600</v>
      </c>
      <c r="F48" s="289"/>
      <c r="G48" s="287">
        <v>90</v>
      </c>
    </row>
    <row r="49" spans="1:7">
      <c r="A49" s="285" t="s">
        <v>520</v>
      </c>
      <c r="B49" s="286" t="s">
        <v>35</v>
      </c>
      <c r="C49" s="287" t="s">
        <v>561</v>
      </c>
      <c r="D49" s="287" t="s">
        <v>585</v>
      </c>
      <c r="E49" s="287" t="s">
        <v>601</v>
      </c>
      <c r="F49" s="289"/>
      <c r="G49" s="287">
        <v>60</v>
      </c>
    </row>
    <row r="50" spans="1:7">
      <c r="A50" s="285" t="s">
        <v>521</v>
      </c>
      <c r="B50" s="286" t="s">
        <v>35</v>
      </c>
      <c r="C50" s="287" t="s">
        <v>562</v>
      </c>
      <c r="D50" s="287" t="s">
        <v>586</v>
      </c>
      <c r="E50" s="287" t="s">
        <v>522</v>
      </c>
      <c r="F50" s="289"/>
      <c r="G50" s="287">
        <v>60</v>
      </c>
    </row>
    <row r="51" spans="1:7">
      <c r="A51" s="285" t="s">
        <v>523</v>
      </c>
      <c r="B51" s="286" t="s">
        <v>35</v>
      </c>
      <c r="C51" s="287" t="s">
        <v>563</v>
      </c>
      <c r="D51" s="287" t="s">
        <v>585</v>
      </c>
      <c r="E51" s="287" t="s">
        <v>601</v>
      </c>
      <c r="F51" s="289"/>
      <c r="G51" s="287">
        <v>60</v>
      </c>
    </row>
    <row r="52" spans="1:7">
      <c r="A52" s="285" t="s">
        <v>524</v>
      </c>
      <c r="B52" s="286" t="s">
        <v>35</v>
      </c>
      <c r="C52" s="287" t="s">
        <v>564</v>
      </c>
      <c r="D52" s="287" t="s">
        <v>587</v>
      </c>
      <c r="E52" s="287" t="s">
        <v>602</v>
      </c>
      <c r="F52" s="289"/>
      <c r="G52" s="287">
        <v>60</v>
      </c>
    </row>
    <row r="53" spans="1:7">
      <c r="A53" s="285" t="s">
        <v>553</v>
      </c>
      <c r="B53" s="286" t="s">
        <v>35</v>
      </c>
      <c r="C53" s="287" t="s">
        <v>565</v>
      </c>
      <c r="D53" s="287" t="s">
        <v>487</v>
      </c>
      <c r="E53" s="287" t="s">
        <v>596</v>
      </c>
      <c r="F53" s="289"/>
      <c r="G53" s="287">
        <v>100</v>
      </c>
    </row>
    <row r="54" spans="1:7">
      <c r="A54" s="285" t="s">
        <v>578</v>
      </c>
      <c r="B54" s="286" t="s">
        <v>35</v>
      </c>
      <c r="C54" s="287" t="s">
        <v>566</v>
      </c>
      <c r="D54" s="287" t="s">
        <v>457</v>
      </c>
      <c r="E54" s="287" t="s">
        <v>491</v>
      </c>
      <c r="F54" s="289"/>
      <c r="G54" s="287">
        <v>50</v>
      </c>
    </row>
    <row r="55" spans="1:7">
      <c r="A55" s="285" t="s">
        <v>337</v>
      </c>
      <c r="B55" s="286" t="s">
        <v>35</v>
      </c>
      <c r="C55" s="287" t="s">
        <v>338</v>
      </c>
      <c r="D55" s="287" t="s">
        <v>410</v>
      </c>
      <c r="E55" s="287" t="s">
        <v>411</v>
      </c>
      <c r="F55" s="289"/>
      <c r="G55" s="287">
        <v>90</v>
      </c>
    </row>
    <row r="56" spans="1:7">
      <c r="A56" s="285" t="s">
        <v>339</v>
      </c>
      <c r="B56" s="286" t="s">
        <v>35</v>
      </c>
      <c r="C56" s="287" t="s">
        <v>340</v>
      </c>
      <c r="D56" s="287" t="s">
        <v>354</v>
      </c>
      <c r="E56" s="287" t="s">
        <v>355</v>
      </c>
      <c r="F56" s="289"/>
      <c r="G56" s="287">
        <v>60</v>
      </c>
    </row>
    <row r="57" spans="1:7">
      <c r="A57" s="285" t="s">
        <v>343</v>
      </c>
      <c r="B57" s="286" t="s">
        <v>35</v>
      </c>
      <c r="C57" s="287" t="s">
        <v>344</v>
      </c>
      <c r="D57" s="287" t="s">
        <v>393</v>
      </c>
      <c r="E57" s="287" t="s">
        <v>394</v>
      </c>
      <c r="F57" s="289"/>
      <c r="G57" s="287">
        <v>120</v>
      </c>
    </row>
    <row r="58" spans="1:7">
      <c r="A58" s="285" t="s">
        <v>350</v>
      </c>
      <c r="B58" s="286" t="s">
        <v>35</v>
      </c>
      <c r="C58" s="287" t="s">
        <v>351</v>
      </c>
      <c r="D58" s="287" t="s">
        <v>412</v>
      </c>
      <c r="E58" s="287" t="s">
        <v>413</v>
      </c>
      <c r="F58" s="289"/>
      <c r="G58" s="287">
        <v>90</v>
      </c>
    </row>
    <row r="59" spans="1:7">
      <c r="A59" s="285" t="s">
        <v>169</v>
      </c>
      <c r="B59" s="286" t="s">
        <v>35</v>
      </c>
      <c r="C59" s="287" t="s">
        <v>170</v>
      </c>
      <c r="D59" s="287" t="s">
        <v>412</v>
      </c>
      <c r="E59" s="287" t="s">
        <v>413</v>
      </c>
      <c r="F59" s="289"/>
      <c r="G59" s="287">
        <v>90</v>
      </c>
    </row>
    <row r="60" spans="1:7">
      <c r="A60" s="285" t="s">
        <v>177</v>
      </c>
      <c r="B60" s="286" t="s">
        <v>35</v>
      </c>
      <c r="C60" s="287" t="s">
        <v>178</v>
      </c>
      <c r="D60" s="287" t="s">
        <v>412</v>
      </c>
      <c r="E60" s="287" t="s">
        <v>413</v>
      </c>
      <c r="F60" s="289"/>
      <c r="G60" s="287">
        <v>90</v>
      </c>
    </row>
    <row r="61" spans="1:7">
      <c r="A61" s="285" t="s">
        <v>183</v>
      </c>
      <c r="B61" s="286" t="s">
        <v>35</v>
      </c>
      <c r="C61" s="287" t="s">
        <v>184</v>
      </c>
      <c r="D61" s="287" t="s">
        <v>373</v>
      </c>
      <c r="E61" s="287" t="s">
        <v>374</v>
      </c>
      <c r="F61" s="289"/>
      <c r="G61" s="287">
        <v>90</v>
      </c>
    </row>
    <row r="62" spans="1:7">
      <c r="A62" s="285" t="s">
        <v>189</v>
      </c>
      <c r="B62" s="286" t="s">
        <v>35</v>
      </c>
      <c r="C62" s="287" t="s">
        <v>190</v>
      </c>
      <c r="D62" s="287" t="s">
        <v>414</v>
      </c>
      <c r="E62" s="287" t="s">
        <v>415</v>
      </c>
      <c r="F62" s="289"/>
      <c r="G62" s="287">
        <v>80</v>
      </c>
    </row>
    <row r="63" spans="1:7">
      <c r="A63" s="285" t="s">
        <v>199</v>
      </c>
      <c r="B63" s="286" t="s">
        <v>35</v>
      </c>
      <c r="C63" s="287" t="s">
        <v>200</v>
      </c>
      <c r="D63" s="287" t="s">
        <v>416</v>
      </c>
      <c r="E63" s="287" t="s">
        <v>372</v>
      </c>
      <c r="F63" s="289"/>
      <c r="G63" s="287">
        <v>120</v>
      </c>
    </row>
    <row r="64" spans="1:7">
      <c r="A64" s="285" t="s">
        <v>205</v>
      </c>
      <c r="B64" s="286" t="s">
        <v>35</v>
      </c>
      <c r="C64" s="287" t="s">
        <v>206</v>
      </c>
      <c r="D64" s="287" t="s">
        <v>417</v>
      </c>
      <c r="E64" s="287" t="s">
        <v>418</v>
      </c>
      <c r="F64" s="289"/>
      <c r="G64" s="287">
        <v>60</v>
      </c>
    </row>
    <row r="65" spans="1:7">
      <c r="A65" s="285" t="s">
        <v>211</v>
      </c>
      <c r="B65" s="286" t="s">
        <v>35</v>
      </c>
      <c r="C65" s="287" t="s">
        <v>212</v>
      </c>
      <c r="D65" s="287" t="s">
        <v>404</v>
      </c>
      <c r="E65" s="288" t="s">
        <v>405</v>
      </c>
      <c r="F65" s="289"/>
      <c r="G65" s="287">
        <v>120</v>
      </c>
    </row>
    <row r="66" spans="1:7">
      <c r="A66" s="285" t="s">
        <v>220</v>
      </c>
      <c r="B66" s="286" t="s">
        <v>35</v>
      </c>
      <c r="C66" s="287" t="s">
        <v>221</v>
      </c>
      <c r="D66" s="287" t="s">
        <v>588</v>
      </c>
      <c r="E66" s="287" t="s">
        <v>419</v>
      </c>
      <c r="F66" s="289"/>
      <c r="G66" s="287">
        <v>90</v>
      </c>
    </row>
    <row r="67" spans="1:7">
      <c r="A67" s="285" t="s">
        <v>240</v>
      </c>
      <c r="B67" s="286" t="s">
        <v>35</v>
      </c>
      <c r="C67" s="287" t="s">
        <v>241</v>
      </c>
      <c r="D67" s="287" t="s">
        <v>375</v>
      </c>
      <c r="E67" s="287" t="s">
        <v>376</v>
      </c>
      <c r="F67" s="289"/>
      <c r="G67" s="287">
        <v>108</v>
      </c>
    </row>
    <row r="68" spans="1:7">
      <c r="A68" s="285" t="s">
        <v>244</v>
      </c>
      <c r="B68" s="286" t="s">
        <v>35</v>
      </c>
      <c r="C68" s="287" t="s">
        <v>245</v>
      </c>
      <c r="D68" s="287" t="s">
        <v>420</v>
      </c>
      <c r="E68" s="287" t="s">
        <v>421</v>
      </c>
      <c r="F68" s="289"/>
      <c r="G68" s="287">
        <v>86</v>
      </c>
    </row>
    <row r="69" spans="1:7">
      <c r="A69" s="285" t="s">
        <v>250</v>
      </c>
      <c r="B69" s="286" t="s">
        <v>35</v>
      </c>
      <c r="C69" s="287" t="s">
        <v>567</v>
      </c>
      <c r="D69" s="287" t="s">
        <v>393</v>
      </c>
      <c r="E69" s="287" t="s">
        <v>394</v>
      </c>
      <c r="F69" s="289"/>
      <c r="G69" s="287">
        <v>90</v>
      </c>
    </row>
    <row r="70" spans="1:7">
      <c r="A70" s="285" t="s">
        <v>260</v>
      </c>
      <c r="B70" s="286" t="s">
        <v>35</v>
      </c>
      <c r="C70" s="287" t="s">
        <v>261</v>
      </c>
      <c r="D70" s="287" t="s">
        <v>422</v>
      </c>
      <c r="E70" s="287" t="s">
        <v>423</v>
      </c>
      <c r="F70" s="289"/>
      <c r="G70" s="287">
        <v>60</v>
      </c>
    </row>
    <row r="71" spans="1:7">
      <c r="A71" s="285" t="s">
        <v>281</v>
      </c>
      <c r="B71" s="286" t="s">
        <v>35</v>
      </c>
      <c r="C71" s="287" t="s">
        <v>568</v>
      </c>
      <c r="D71" s="287" t="s">
        <v>487</v>
      </c>
      <c r="E71" s="287" t="s">
        <v>596</v>
      </c>
      <c r="F71" s="289"/>
      <c r="G71" s="287">
        <v>56</v>
      </c>
    </row>
    <row r="72" spans="1:7">
      <c r="A72" s="285" t="s">
        <v>490</v>
      </c>
      <c r="B72" s="286" t="s">
        <v>35</v>
      </c>
      <c r="C72" s="287" t="s">
        <v>526</v>
      </c>
      <c r="D72" s="287" t="s">
        <v>460</v>
      </c>
      <c r="E72" s="287" t="s">
        <v>461</v>
      </c>
      <c r="F72" s="289"/>
      <c r="G72" s="287">
        <v>120</v>
      </c>
    </row>
    <row r="73" spans="1:7">
      <c r="A73" s="285" t="s">
        <v>579</v>
      </c>
      <c r="B73" s="286" t="s">
        <v>35</v>
      </c>
      <c r="C73" s="287" t="s">
        <v>569</v>
      </c>
      <c r="D73" s="287" t="s">
        <v>589</v>
      </c>
      <c r="E73" s="287" t="s">
        <v>603</v>
      </c>
      <c r="F73" s="289"/>
      <c r="G73" s="287">
        <v>43</v>
      </c>
    </row>
    <row r="74" spans="1:7">
      <c r="A74" s="285" t="s">
        <v>291</v>
      </c>
      <c r="B74" s="286" t="s">
        <v>35</v>
      </c>
      <c r="C74" s="287" t="s">
        <v>424</v>
      </c>
      <c r="D74" s="287" t="s">
        <v>425</v>
      </c>
      <c r="E74" s="287" t="s">
        <v>426</v>
      </c>
      <c r="F74" s="289"/>
      <c r="G74" s="287">
        <v>60</v>
      </c>
    </row>
    <row r="75" spans="1:7">
      <c r="A75" s="285" t="s">
        <v>295</v>
      </c>
      <c r="B75" s="286" t="s">
        <v>35</v>
      </c>
      <c r="C75" s="287" t="s">
        <v>427</v>
      </c>
      <c r="D75" s="287" t="s">
        <v>428</v>
      </c>
      <c r="E75" s="287" t="s">
        <v>429</v>
      </c>
      <c r="F75" s="289"/>
      <c r="G75" s="287">
        <v>90</v>
      </c>
    </row>
    <row r="76" spans="1:7">
      <c r="A76" s="285" t="s">
        <v>309</v>
      </c>
      <c r="B76" s="286" t="s">
        <v>35</v>
      </c>
      <c r="C76" s="287" t="s">
        <v>430</v>
      </c>
      <c r="D76" s="287" t="s">
        <v>431</v>
      </c>
      <c r="E76" s="287" t="s">
        <v>527</v>
      </c>
      <c r="F76" s="289"/>
      <c r="G76" s="287">
        <v>30</v>
      </c>
    </row>
    <row r="77" spans="1:7">
      <c r="A77" s="285" t="s">
        <v>315</v>
      </c>
      <c r="B77" s="286" t="s">
        <v>35</v>
      </c>
      <c r="C77" s="287" t="s">
        <v>432</v>
      </c>
      <c r="D77" s="287" t="s">
        <v>433</v>
      </c>
      <c r="E77" s="287" t="s">
        <v>434</v>
      </c>
      <c r="F77" s="289"/>
      <c r="G77" s="287">
        <v>90</v>
      </c>
    </row>
    <row r="78" spans="1:7">
      <c r="A78" s="285" t="s">
        <v>320</v>
      </c>
      <c r="B78" s="286" t="s">
        <v>35</v>
      </c>
      <c r="C78" s="287" t="s">
        <v>435</v>
      </c>
      <c r="D78" s="287" t="s">
        <v>391</v>
      </c>
      <c r="E78" s="287" t="s">
        <v>436</v>
      </c>
      <c r="F78" s="289"/>
      <c r="G78" s="287">
        <v>90</v>
      </c>
    </row>
    <row r="79" spans="1:7">
      <c r="A79" s="285" t="s">
        <v>330</v>
      </c>
      <c r="B79" s="286" t="s">
        <v>35</v>
      </c>
      <c r="C79" s="287" t="s">
        <v>437</v>
      </c>
      <c r="D79" s="287" t="s">
        <v>362</v>
      </c>
      <c r="E79" s="287" t="s">
        <v>363</v>
      </c>
      <c r="F79" s="289"/>
      <c r="G79" s="287">
        <v>70</v>
      </c>
    </row>
    <row r="80" spans="1:7">
      <c r="A80" s="285" t="s">
        <v>333</v>
      </c>
      <c r="B80" s="286" t="s">
        <v>35</v>
      </c>
      <c r="C80" s="287" t="s">
        <v>438</v>
      </c>
      <c r="D80" s="287" t="s">
        <v>485</v>
      </c>
      <c r="E80" s="287" t="s">
        <v>403</v>
      </c>
      <c r="F80" s="289"/>
      <c r="G80" s="287">
        <v>80</v>
      </c>
    </row>
    <row r="81" spans="1:7">
      <c r="A81" s="285" t="s">
        <v>341</v>
      </c>
      <c r="B81" s="286" t="s">
        <v>35</v>
      </c>
      <c r="C81" s="287" t="s">
        <v>342</v>
      </c>
      <c r="D81" s="287" t="s">
        <v>588</v>
      </c>
      <c r="E81" s="287" t="s">
        <v>419</v>
      </c>
      <c r="F81" s="289"/>
      <c r="G81" s="287">
        <v>60</v>
      </c>
    </row>
    <row r="82" spans="1:7">
      <c r="A82" s="285" t="s">
        <v>345</v>
      </c>
      <c r="B82" s="286" t="s">
        <v>35</v>
      </c>
      <c r="C82" s="287" t="s">
        <v>570</v>
      </c>
      <c r="D82" s="287" t="s">
        <v>439</v>
      </c>
      <c r="E82" s="287" t="s">
        <v>440</v>
      </c>
      <c r="F82" s="289"/>
      <c r="G82" s="287">
        <v>60</v>
      </c>
    </row>
    <row r="83" spans="1:7">
      <c r="A83" s="285" t="s">
        <v>352</v>
      </c>
      <c r="B83" s="286" t="s">
        <v>35</v>
      </c>
      <c r="C83" s="287" t="s">
        <v>353</v>
      </c>
      <c r="D83" s="287" t="s">
        <v>441</v>
      </c>
      <c r="E83" s="287" t="s">
        <v>376</v>
      </c>
      <c r="F83" s="289"/>
      <c r="G83" s="287">
        <v>105</v>
      </c>
    </row>
    <row r="84" spans="1:7">
      <c r="A84" s="285" t="s">
        <v>171</v>
      </c>
      <c r="B84" s="286" t="s">
        <v>35</v>
      </c>
      <c r="C84" s="287" t="s">
        <v>172</v>
      </c>
      <c r="D84" s="287" t="s">
        <v>442</v>
      </c>
      <c r="E84" s="287" t="s">
        <v>443</v>
      </c>
      <c r="F84" s="289"/>
      <c r="G84" s="287">
        <v>60</v>
      </c>
    </row>
    <row r="85" spans="1:7">
      <c r="A85" s="285" t="s">
        <v>185</v>
      </c>
      <c r="B85" s="286" t="s">
        <v>35</v>
      </c>
      <c r="C85" s="287" t="s">
        <v>186</v>
      </c>
      <c r="D85" s="287" t="s">
        <v>444</v>
      </c>
      <c r="E85" s="287" t="s">
        <v>443</v>
      </c>
      <c r="F85" s="289"/>
      <c r="G85" s="287">
        <v>60</v>
      </c>
    </row>
    <row r="86" spans="1:7">
      <c r="A86" s="285" t="s">
        <v>191</v>
      </c>
      <c r="B86" s="286" t="s">
        <v>35</v>
      </c>
      <c r="C86" s="287" t="s">
        <v>192</v>
      </c>
      <c r="D86" s="287" t="s">
        <v>445</v>
      </c>
      <c r="E86" s="287" t="s">
        <v>446</v>
      </c>
      <c r="F86" s="289"/>
      <c r="G86" s="287">
        <v>60</v>
      </c>
    </row>
    <row r="87" spans="1:7">
      <c r="A87" s="285" t="s">
        <v>207</v>
      </c>
      <c r="B87" s="286" t="s">
        <v>35</v>
      </c>
      <c r="C87" s="287" t="s">
        <v>208</v>
      </c>
      <c r="D87" s="287" t="s">
        <v>590</v>
      </c>
      <c r="E87" s="287" t="s">
        <v>604</v>
      </c>
      <c r="F87" s="289"/>
      <c r="G87" s="287">
        <v>40</v>
      </c>
    </row>
    <row r="88" spans="1:7">
      <c r="A88" s="285" t="s">
        <v>528</v>
      </c>
      <c r="B88" s="286" t="s">
        <v>35</v>
      </c>
      <c r="C88" s="287" t="s">
        <v>571</v>
      </c>
      <c r="D88" s="287" t="s">
        <v>584</v>
      </c>
      <c r="E88" s="287" t="s">
        <v>599</v>
      </c>
      <c r="F88" s="289"/>
      <c r="G88" s="287">
        <v>60</v>
      </c>
    </row>
    <row r="89" spans="1:7" ht="14.25" customHeight="1">
      <c r="A89" s="285" t="s">
        <v>546</v>
      </c>
      <c r="B89" s="286" t="s">
        <v>35</v>
      </c>
      <c r="C89" s="287" t="s">
        <v>572</v>
      </c>
      <c r="D89" s="287" t="s">
        <v>591</v>
      </c>
      <c r="E89" s="287" t="s">
        <v>605</v>
      </c>
      <c r="F89" s="289"/>
      <c r="G89" s="287">
        <v>50</v>
      </c>
    </row>
    <row r="90" spans="1:7">
      <c r="A90" s="285" t="s">
        <v>580</v>
      </c>
      <c r="B90" s="286" t="s">
        <v>35</v>
      </c>
      <c r="C90" s="287" t="s">
        <v>573</v>
      </c>
      <c r="D90" s="287" t="s">
        <v>587</v>
      </c>
      <c r="E90" s="287" t="s">
        <v>602</v>
      </c>
      <c r="F90" s="289"/>
      <c r="G90" s="287">
        <v>60</v>
      </c>
    </row>
    <row r="91" spans="1:7">
      <c r="A91" s="285" t="s">
        <v>214</v>
      </c>
      <c r="B91" s="286" t="s">
        <v>35</v>
      </c>
      <c r="C91" s="287" t="s">
        <v>215</v>
      </c>
      <c r="D91" s="287" t="s">
        <v>354</v>
      </c>
      <c r="E91" s="287" t="s">
        <v>355</v>
      </c>
      <c r="F91" s="289"/>
      <c r="G91" s="287">
        <v>60</v>
      </c>
    </row>
    <row r="92" spans="1:7">
      <c r="A92" s="285" t="s">
        <v>222</v>
      </c>
      <c r="B92" s="286" t="s">
        <v>35</v>
      </c>
      <c r="C92" s="287" t="s">
        <v>223</v>
      </c>
      <c r="D92" s="287" t="s">
        <v>447</v>
      </c>
      <c r="E92" s="287" t="s">
        <v>448</v>
      </c>
      <c r="F92" s="289"/>
      <c r="G92" s="287">
        <v>130</v>
      </c>
    </row>
    <row r="93" spans="1:7">
      <c r="A93" s="285" t="s">
        <v>236</v>
      </c>
      <c r="B93" s="286" t="s">
        <v>35</v>
      </c>
      <c r="C93" s="287" t="s">
        <v>237</v>
      </c>
      <c r="D93" s="287" t="s">
        <v>449</v>
      </c>
      <c r="E93" s="287" t="s">
        <v>450</v>
      </c>
      <c r="F93" s="289"/>
      <c r="G93" s="287">
        <v>90</v>
      </c>
    </row>
    <row r="94" spans="1:7">
      <c r="A94" s="285" t="s">
        <v>246</v>
      </c>
      <c r="B94" s="286" t="s">
        <v>35</v>
      </c>
      <c r="C94" s="287" t="s">
        <v>247</v>
      </c>
      <c r="D94" s="287" t="s">
        <v>451</v>
      </c>
      <c r="E94" s="287" t="s">
        <v>452</v>
      </c>
      <c r="F94" s="289"/>
      <c r="G94" s="287">
        <v>30</v>
      </c>
    </row>
    <row r="95" spans="1:7">
      <c r="A95" s="285" t="s">
        <v>266</v>
      </c>
      <c r="B95" s="286" t="s">
        <v>35</v>
      </c>
      <c r="C95" s="287" t="s">
        <v>267</v>
      </c>
      <c r="D95" s="287" t="s">
        <v>485</v>
      </c>
      <c r="E95" s="287" t="s">
        <v>403</v>
      </c>
      <c r="F95" s="289"/>
      <c r="G95" s="287">
        <v>90</v>
      </c>
    </row>
    <row r="96" spans="1:7">
      <c r="A96" s="285" t="s">
        <v>275</v>
      </c>
      <c r="B96" s="286" t="s">
        <v>35</v>
      </c>
      <c r="C96" s="287" t="s">
        <v>276</v>
      </c>
      <c r="D96" s="287" t="s">
        <v>373</v>
      </c>
      <c r="E96" s="287" t="s">
        <v>374</v>
      </c>
      <c r="F96" s="289"/>
      <c r="G96" s="287">
        <v>130</v>
      </c>
    </row>
    <row r="97" spans="1:7">
      <c r="A97" s="285" t="s">
        <v>285</v>
      </c>
      <c r="B97" s="286" t="s">
        <v>35</v>
      </c>
      <c r="C97" s="287" t="s">
        <v>286</v>
      </c>
      <c r="D97" s="287" t="s">
        <v>453</v>
      </c>
      <c r="E97" s="287" t="s">
        <v>454</v>
      </c>
      <c r="F97" s="289"/>
      <c r="G97" s="287">
        <v>60</v>
      </c>
    </row>
    <row r="98" spans="1:7">
      <c r="A98" s="285" t="s">
        <v>296</v>
      </c>
      <c r="B98" s="286" t="s">
        <v>35</v>
      </c>
      <c r="C98" s="287" t="s">
        <v>297</v>
      </c>
      <c r="D98" s="287" t="s">
        <v>554</v>
      </c>
      <c r="E98" s="287" t="s">
        <v>377</v>
      </c>
      <c r="F98" s="289"/>
      <c r="G98" s="287">
        <v>80</v>
      </c>
    </row>
    <row r="99" spans="1:7">
      <c r="A99" s="285" t="s">
        <v>300</v>
      </c>
      <c r="B99" s="286" t="s">
        <v>35</v>
      </c>
      <c r="C99" s="287" t="s">
        <v>301</v>
      </c>
      <c r="D99" s="287" t="s">
        <v>445</v>
      </c>
      <c r="E99" s="287" t="s">
        <v>446</v>
      </c>
      <c r="F99" s="289"/>
      <c r="G99" s="287">
        <v>60</v>
      </c>
    </row>
    <row r="100" spans="1:7">
      <c r="A100" s="285" t="s">
        <v>304</v>
      </c>
      <c r="B100" s="286" t="s">
        <v>35</v>
      </c>
      <c r="C100" s="287" t="s">
        <v>305</v>
      </c>
      <c r="D100" s="287" t="s">
        <v>455</v>
      </c>
      <c r="E100" s="287" t="s">
        <v>456</v>
      </c>
      <c r="F100" s="289"/>
      <c r="G100" s="287">
        <v>46</v>
      </c>
    </row>
    <row r="101" spans="1:7">
      <c r="A101" s="285" t="s">
        <v>306</v>
      </c>
      <c r="B101" s="286" t="s">
        <v>35</v>
      </c>
      <c r="C101" s="287" t="s">
        <v>307</v>
      </c>
      <c r="D101" s="287" t="s">
        <v>457</v>
      </c>
      <c r="E101" s="287" t="s">
        <v>491</v>
      </c>
      <c r="F101" s="289"/>
      <c r="G101" s="287">
        <v>60</v>
      </c>
    </row>
    <row r="102" spans="1:7">
      <c r="A102" s="285" t="s">
        <v>317</v>
      </c>
      <c r="B102" s="286" t="s">
        <v>35</v>
      </c>
      <c r="C102" s="287" t="s">
        <v>529</v>
      </c>
      <c r="D102" s="287" t="s">
        <v>592</v>
      </c>
      <c r="E102" s="287" t="s">
        <v>492</v>
      </c>
      <c r="F102" s="289"/>
      <c r="G102" s="287">
        <v>60</v>
      </c>
    </row>
    <row r="103" spans="1:7">
      <c r="A103" s="285" t="s">
        <v>322</v>
      </c>
      <c r="B103" s="286" t="s">
        <v>35</v>
      </c>
      <c r="C103" s="287" t="s">
        <v>574</v>
      </c>
      <c r="D103" s="287" t="s">
        <v>420</v>
      </c>
      <c r="E103" s="287" t="s">
        <v>606</v>
      </c>
      <c r="F103" s="289"/>
      <c r="G103" s="287">
        <v>80</v>
      </c>
    </row>
    <row r="104" spans="1:7">
      <c r="A104" s="285" t="s">
        <v>531</v>
      </c>
      <c r="B104" s="286" t="s">
        <v>35</v>
      </c>
      <c r="C104" s="287" t="s">
        <v>575</v>
      </c>
      <c r="D104" s="287" t="s">
        <v>593</v>
      </c>
      <c r="E104" s="287" t="s">
        <v>532</v>
      </c>
      <c r="F104" s="289"/>
      <c r="G104" s="287">
        <v>50</v>
      </c>
    </row>
    <row r="105" spans="1:7">
      <c r="A105" s="285" t="s">
        <v>311</v>
      </c>
      <c r="B105" s="286" t="s">
        <v>35</v>
      </c>
      <c r="C105" s="287" t="s">
        <v>312</v>
      </c>
      <c r="D105" s="287" t="s">
        <v>458</v>
      </c>
      <c r="E105" s="287" t="s">
        <v>459</v>
      </c>
      <c r="F105" s="289"/>
      <c r="G105" s="287">
        <v>127</v>
      </c>
    </row>
    <row r="106" spans="1:7">
      <c r="A106" s="285" t="s">
        <v>323</v>
      </c>
      <c r="B106" s="286" t="s">
        <v>35</v>
      </c>
      <c r="C106" s="287" t="s">
        <v>324</v>
      </c>
      <c r="D106" s="287" t="s">
        <v>373</v>
      </c>
      <c r="E106" s="287" t="s">
        <v>374</v>
      </c>
      <c r="F106" s="289"/>
      <c r="G106" s="287">
        <v>150</v>
      </c>
    </row>
    <row r="107" spans="1:7">
      <c r="A107" s="285" t="s">
        <v>327</v>
      </c>
      <c r="B107" s="286" t="s">
        <v>35</v>
      </c>
      <c r="C107" s="287" t="s">
        <v>328</v>
      </c>
      <c r="D107" s="287" t="s">
        <v>373</v>
      </c>
      <c r="E107" s="287" t="s">
        <v>374</v>
      </c>
      <c r="F107" s="289"/>
      <c r="G107" s="287">
        <v>90</v>
      </c>
    </row>
    <row r="108" spans="1:7">
      <c r="A108" s="285" t="s">
        <v>335</v>
      </c>
      <c r="B108" s="286" t="s">
        <v>35</v>
      </c>
      <c r="C108" s="287" t="s">
        <v>336</v>
      </c>
      <c r="D108" s="287" t="s">
        <v>485</v>
      </c>
      <c r="E108" s="287" t="s">
        <v>403</v>
      </c>
      <c r="F108" s="289"/>
      <c r="G108" s="287">
        <v>110</v>
      </c>
    </row>
    <row r="109" spans="1:7">
      <c r="A109" s="285" t="s">
        <v>347</v>
      </c>
      <c r="B109" s="286" t="s">
        <v>35</v>
      </c>
      <c r="C109" s="287" t="s">
        <v>348</v>
      </c>
      <c r="D109" s="287" t="s">
        <v>373</v>
      </c>
      <c r="E109" s="287" t="s">
        <v>374</v>
      </c>
      <c r="F109" s="289"/>
      <c r="G109" s="287">
        <v>90</v>
      </c>
    </row>
    <row r="110" spans="1:7">
      <c r="A110" s="285" t="s">
        <v>349</v>
      </c>
      <c r="B110" s="286" t="s">
        <v>35</v>
      </c>
      <c r="C110" s="287" t="s">
        <v>576</v>
      </c>
      <c r="D110" s="287" t="s">
        <v>584</v>
      </c>
      <c r="E110" s="287" t="s">
        <v>599</v>
      </c>
      <c r="F110" s="289"/>
      <c r="G110" s="287">
        <v>90</v>
      </c>
    </row>
    <row r="111" spans="1:7">
      <c r="A111" s="285" t="s">
        <v>493</v>
      </c>
      <c r="B111" s="286" t="s">
        <v>35</v>
      </c>
      <c r="C111" s="287" t="s">
        <v>577</v>
      </c>
      <c r="D111" s="287" t="s">
        <v>401</v>
      </c>
      <c r="E111" s="287" t="s">
        <v>402</v>
      </c>
      <c r="F111" s="289"/>
      <c r="G111" s="287">
        <v>90</v>
      </c>
    </row>
    <row r="112" spans="1:7">
      <c r="A112" s="285"/>
      <c r="B112" s="286"/>
      <c r="C112" s="287"/>
      <c r="D112" s="287"/>
      <c r="E112" s="287"/>
      <c r="F112" s="289"/>
      <c r="G112" s="287"/>
    </row>
    <row r="113" spans="1:7">
      <c r="A113" s="285"/>
      <c r="B113" s="286"/>
      <c r="C113" s="287"/>
      <c r="D113" s="287"/>
      <c r="E113" s="287"/>
      <c r="F113" s="289"/>
      <c r="G113" s="287"/>
    </row>
    <row r="114" spans="1:7">
      <c r="A114" s="285"/>
      <c r="B114" s="286"/>
      <c r="C114" s="287"/>
      <c r="D114" s="287"/>
      <c r="E114" s="287"/>
      <c r="F114" s="289"/>
      <c r="G114" s="287"/>
    </row>
    <row r="115" spans="1:7">
      <c r="A115" s="285"/>
      <c r="B115" s="286"/>
      <c r="C115" s="287"/>
      <c r="D115" s="287"/>
      <c r="E115" s="287"/>
      <c r="F115" s="289"/>
      <c r="G115" s="287"/>
    </row>
    <row r="116" spans="1:7">
      <c r="A116" s="285"/>
      <c r="B116" s="286"/>
      <c r="C116" s="287"/>
      <c r="D116" s="287"/>
      <c r="E116" s="287"/>
      <c r="F116" s="289"/>
      <c r="G116" s="287"/>
    </row>
    <row r="117" spans="1:7">
      <c r="A117" s="285"/>
      <c r="B117" s="286"/>
      <c r="C117" s="287"/>
      <c r="D117" s="287"/>
      <c r="E117" s="287"/>
      <c r="F117" s="289"/>
      <c r="G117" s="287"/>
    </row>
    <row r="118" spans="1:7">
      <c r="A118" s="285"/>
      <c r="B118" s="286"/>
      <c r="C118" s="287"/>
      <c r="D118" s="287"/>
      <c r="E118" s="287"/>
      <c r="F118" s="289"/>
      <c r="G118" s="287"/>
    </row>
    <row r="119" spans="1:7">
      <c r="A119" s="285"/>
      <c r="B119" s="286"/>
      <c r="C119" s="287"/>
      <c r="D119" s="287"/>
      <c r="E119" s="287"/>
      <c r="F119" s="289"/>
      <c r="G119" s="287"/>
    </row>
    <row r="120" spans="1:7">
      <c r="A120" s="285"/>
      <c r="B120" s="286"/>
      <c r="C120" s="287"/>
      <c r="D120" s="287"/>
      <c r="E120" s="287"/>
      <c r="F120" s="289"/>
      <c r="G120" s="287"/>
    </row>
    <row r="121" spans="1:7">
      <c r="A121" s="285"/>
      <c r="B121" s="286"/>
      <c r="C121" s="287"/>
      <c r="D121" s="287"/>
      <c r="E121" s="287"/>
      <c r="F121" s="289"/>
      <c r="G121" s="287"/>
    </row>
    <row r="122" spans="1:7">
      <c r="A122" s="285"/>
      <c r="B122" s="286"/>
      <c r="C122" s="287"/>
      <c r="D122" s="287"/>
      <c r="E122" s="287"/>
      <c r="F122" s="289"/>
      <c r="G122" s="287"/>
    </row>
    <row r="123" spans="1:7">
      <c r="A123" s="285"/>
      <c r="B123" s="286"/>
      <c r="C123" s="287"/>
      <c r="D123" s="287"/>
      <c r="E123" s="287"/>
      <c r="F123" s="289"/>
      <c r="G123" s="287"/>
    </row>
    <row r="124" spans="1:7">
      <c r="A124" s="285"/>
      <c r="B124" s="286"/>
      <c r="C124" s="287"/>
      <c r="D124" s="287"/>
      <c r="E124" s="287"/>
      <c r="F124" s="289"/>
      <c r="G124" s="287"/>
    </row>
  </sheetData>
  <sheetProtection algorithmName="SHA-512" hashValue="s4rs9YGy6s0y0A6DNkIU3u6QMBfwD5APRWNn1QBWOSEOp/ms3f9jXgZlQj+zaWSL6QTi3z10JC6IX/gERNawGg==" saltValue="B6OpuPHTCBD3cGyDx5nzJA==" spinCount="100000" sheet="1" objects="1" scenarios="1"/>
  <sortState ref="A2:AI183">
    <sortCondition ref="A2:A183"/>
  </sortState>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一番最初に入力</vt:lpstr>
      <vt:lpstr>様式第１号</vt:lpstr>
      <vt:lpstr>様式第１号（作成例・助成単価)</vt:lpstr>
      <vt:lpstr>助成単価（VLOOKUP用）</vt:lpstr>
      <vt:lpstr>【非表示】法人情報</vt:lpstr>
      <vt:lpstr>一番最初に入力!Print_Area</vt:lpstr>
      <vt:lpstr>'助成単価（VLOOKUP用）'!Print_Area</vt:lpstr>
      <vt:lpstr>様式第１号!Print_Area</vt:lpstr>
      <vt:lpstr>'様式第１号（作成例・助成単価)'!Print_Area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2024-04-13T06:17:04Z</dcterms:modified>
</cp:coreProperties>
</file>