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kannt226om\温暖化対策推進課\★★★脱炭素都市推進部★★★\40_脱炭素経営推進課\60_グリーン成長係\10_係事業\30_事業者用太陽光発電システム導入支援補助金\R6（2024）\201_交付要綱・様式\様式\"/>
    </mc:Choice>
  </mc:AlternateContent>
  <bookViews>
    <workbookView xWindow="0" yWindow="0" windowWidth="17775" windowHeight="6750"/>
  </bookViews>
  <sheets>
    <sheet name="様式第2号別紙1" sheetId="3" r:id="rId1"/>
    <sheet name="様式第2号別紙1 (記入例)" sheetId="5" r:id="rId2"/>
  </sheets>
  <definedNames>
    <definedName name="_xlnm.Print_Area" localSheetId="0">様式第2号別紙1!$A$1:$I$30</definedName>
    <definedName name="_xlnm.Print_Area" localSheetId="1">'様式第2号別紙1 (記入例)'!$A$1:$I$30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8" i="5" l="1"/>
  <c r="E29" i="5" s="1"/>
  <c r="H29" i="5" s="1"/>
  <c r="E22" i="5"/>
  <c r="E23" i="5" s="1"/>
  <c r="N14" i="5"/>
  <c r="E10" i="5"/>
  <c r="E14" i="5" s="1"/>
  <c r="R14" i="5" s="1"/>
  <c r="E28" i="3"/>
  <c r="E22" i="3"/>
  <c r="N14" i="3"/>
  <c r="E10" i="3"/>
  <c r="E14" i="3" s="1"/>
  <c r="R14" i="3" s="1"/>
  <c r="V14" i="3" l="1"/>
  <c r="E15" i="3" s="1"/>
  <c r="E21" i="3" s="1"/>
  <c r="E11" i="5"/>
  <c r="V14" i="5"/>
  <c r="E15" i="5" s="1"/>
  <c r="E29" i="3"/>
  <c r="H29" i="3" s="1"/>
  <c r="E23" i="3"/>
  <c r="E11" i="3"/>
  <c r="E21" i="5" l="1"/>
  <c r="E24" i="5" s="1"/>
  <c r="E16" i="5" s="1"/>
  <c r="E24" i="3"/>
  <c r="E16" i="3" s="1"/>
</calcChain>
</file>

<file path=xl/sharedStrings.xml><?xml version="1.0" encoding="utf-8"?>
<sst xmlns="http://schemas.openxmlformats.org/spreadsheetml/2006/main" count="164" uniqueCount="75">
  <si>
    <t>様式第2号別紙1</t>
    <phoneticPr fontId="3"/>
  </si>
  <si>
    <t>補助対象経費等計算書</t>
    <rPh sb="0" eb="2">
      <t>ホジョ</t>
    </rPh>
    <rPh sb="2" eb="4">
      <t>タイショウ</t>
    </rPh>
    <rPh sb="4" eb="6">
      <t>ケイヒ</t>
    </rPh>
    <rPh sb="6" eb="7">
      <t>トウ</t>
    </rPh>
    <rPh sb="7" eb="10">
      <t>ケイサンショ</t>
    </rPh>
    <phoneticPr fontId="2"/>
  </si>
  <si>
    <t>←黄色セルを入力してください</t>
    <rPh sb="1" eb="3">
      <t>キイロ</t>
    </rPh>
    <rPh sb="6" eb="8">
      <t>ニュウリョク</t>
    </rPh>
    <phoneticPr fontId="3"/>
  </si>
  <si>
    <t>補助事業名称：</t>
    <rPh sb="0" eb="2">
      <t>ホジョ</t>
    </rPh>
    <rPh sb="2" eb="4">
      <t>ジギョウ</t>
    </rPh>
    <rPh sb="4" eb="6">
      <t>メイショウ</t>
    </rPh>
    <phoneticPr fontId="14"/>
  </si>
  <si>
    <t>１　補助対象経費</t>
    <rPh sb="2" eb="4">
      <t>ホジョ</t>
    </rPh>
    <rPh sb="4" eb="6">
      <t>タイショウ</t>
    </rPh>
    <rPh sb="6" eb="8">
      <t>ケイヒ</t>
    </rPh>
    <phoneticPr fontId="3"/>
  </si>
  <si>
    <t>kW</t>
    <phoneticPr fontId="3"/>
  </si>
  <si>
    <t>A</t>
    <phoneticPr fontId="3"/>
  </si>
  <si>
    <t>太陽光発電システムの設計費（税抜）</t>
    <rPh sb="0" eb="3">
      <t>タイヨウコウ</t>
    </rPh>
    <rPh sb="3" eb="5">
      <t>ハツデン</t>
    </rPh>
    <rPh sb="10" eb="12">
      <t>セッケイ</t>
    </rPh>
    <rPh sb="12" eb="13">
      <t>ヒ</t>
    </rPh>
    <rPh sb="14" eb="15">
      <t>ゼイ</t>
    </rPh>
    <rPh sb="15" eb="16">
      <t>ヌ</t>
    </rPh>
    <phoneticPr fontId="3"/>
  </si>
  <si>
    <t>円</t>
    <rPh sb="0" eb="1">
      <t>エン</t>
    </rPh>
    <phoneticPr fontId="3"/>
  </si>
  <si>
    <t>B</t>
    <phoneticPr fontId="3"/>
  </si>
  <si>
    <t>太陽光発電システムの設備費（税抜）
　　・機械装置等の購入
　　・据付け等</t>
    <rPh sb="0" eb="3">
      <t>タイヨウコウ</t>
    </rPh>
    <rPh sb="3" eb="5">
      <t>ハツデン</t>
    </rPh>
    <rPh sb="10" eb="13">
      <t>セツビヒ</t>
    </rPh>
    <rPh sb="14" eb="15">
      <t>ゼイ</t>
    </rPh>
    <rPh sb="15" eb="16">
      <t>ヌ</t>
    </rPh>
    <rPh sb="21" eb="23">
      <t>キカイ</t>
    </rPh>
    <rPh sb="23" eb="25">
      <t>ソウチ</t>
    </rPh>
    <rPh sb="25" eb="26">
      <t>トウ</t>
    </rPh>
    <rPh sb="27" eb="29">
      <t>コウニュウ</t>
    </rPh>
    <rPh sb="33" eb="35">
      <t>スエツケ</t>
    </rPh>
    <rPh sb="36" eb="37">
      <t>トウ</t>
    </rPh>
    <phoneticPr fontId="3"/>
  </si>
  <si>
    <t>C</t>
    <phoneticPr fontId="3"/>
  </si>
  <si>
    <t>太陽光発電システムの工事費（税抜）
　　・既存設備の撤去
　　・配管、配電等の工事</t>
    <rPh sb="10" eb="12">
      <t>コウジ</t>
    </rPh>
    <rPh sb="21" eb="23">
      <t>キゾン</t>
    </rPh>
    <rPh sb="23" eb="25">
      <t>セツビ</t>
    </rPh>
    <rPh sb="26" eb="28">
      <t>テッキョ</t>
    </rPh>
    <rPh sb="32" eb="34">
      <t>ハイカン</t>
    </rPh>
    <rPh sb="35" eb="37">
      <t>ハイデン</t>
    </rPh>
    <rPh sb="37" eb="38">
      <t>トウ</t>
    </rPh>
    <rPh sb="39" eb="41">
      <t>コウジ</t>
    </rPh>
    <phoneticPr fontId="3"/>
  </si>
  <si>
    <t>D</t>
    <phoneticPr fontId="3"/>
  </si>
  <si>
    <t>太陽光発電システムの補助対象経費（税抜）</t>
    <rPh sb="10" eb="12">
      <t>ホジョ</t>
    </rPh>
    <rPh sb="12" eb="14">
      <t>タイショウ</t>
    </rPh>
    <rPh sb="14" eb="16">
      <t>ケイヒ</t>
    </rPh>
    <rPh sb="17" eb="18">
      <t>ゼイ</t>
    </rPh>
    <rPh sb="18" eb="19">
      <t>ヌ</t>
    </rPh>
    <phoneticPr fontId="3"/>
  </si>
  <si>
    <t>円（B＋C＋D)</t>
    <rPh sb="0" eb="1">
      <t>エン</t>
    </rPh>
    <phoneticPr fontId="3"/>
  </si>
  <si>
    <t>E</t>
    <phoneticPr fontId="3"/>
  </si>
  <si>
    <t>太陽光発電システム1kWあたりの補助対象経費</t>
    <rPh sb="0" eb="3">
      <t>タイヨウコウ</t>
    </rPh>
    <rPh sb="3" eb="5">
      <t>ハツデン</t>
    </rPh>
    <rPh sb="16" eb="18">
      <t>ホジョ</t>
    </rPh>
    <rPh sb="18" eb="20">
      <t>タイショウ</t>
    </rPh>
    <rPh sb="20" eb="22">
      <t>ケイヒ</t>
    </rPh>
    <phoneticPr fontId="3"/>
  </si>
  <si>
    <t>円/kW（E÷A）</t>
    <rPh sb="0" eb="1">
      <t>エン</t>
    </rPh>
    <phoneticPr fontId="3"/>
  </si>
  <si>
    <t>F</t>
    <phoneticPr fontId="3"/>
  </si>
  <si>
    <t>G</t>
    <phoneticPr fontId="3"/>
  </si>
  <si>
    <t>費用効率性を考慮した補助交付申請額</t>
    <rPh sb="0" eb="2">
      <t>ヒヨウ</t>
    </rPh>
    <rPh sb="2" eb="5">
      <t>コウリツセイ</t>
    </rPh>
    <rPh sb="6" eb="8">
      <t>コウリョ</t>
    </rPh>
    <rPh sb="10" eb="12">
      <t>ホジョ</t>
    </rPh>
    <rPh sb="12" eb="14">
      <t>コウフ</t>
    </rPh>
    <rPh sb="14" eb="16">
      <t>シンセイ</t>
    </rPh>
    <rPh sb="16" eb="17">
      <t>ガク</t>
    </rPh>
    <phoneticPr fontId="19"/>
  </si>
  <si>
    <t>円</t>
    <rPh sb="0" eb="1">
      <t>エン</t>
    </rPh>
    <phoneticPr fontId="19"/>
  </si>
  <si>
    <t>H</t>
    <phoneticPr fontId="3"/>
  </si>
  <si>
    <t>２　費用効率性</t>
    <rPh sb="2" eb="4">
      <t>ヒヨウ</t>
    </rPh>
    <rPh sb="4" eb="7">
      <t>コウリツセイ</t>
    </rPh>
    <phoneticPr fontId="3"/>
  </si>
  <si>
    <t>太陽光発電設備の処分制限期間</t>
    <rPh sb="0" eb="2">
      <t>タイヨウコウ</t>
    </rPh>
    <rPh sb="2" eb="4">
      <t>ハツデン</t>
    </rPh>
    <rPh sb="4" eb="6">
      <t>セツビ</t>
    </rPh>
    <phoneticPr fontId="2"/>
  </si>
  <si>
    <t>年</t>
    <rPh sb="0" eb="1">
      <t>ネン</t>
    </rPh>
    <phoneticPr fontId="2"/>
  </si>
  <si>
    <t>設備利用率</t>
    <rPh sb="0" eb="2">
      <t>セツビ</t>
    </rPh>
    <rPh sb="2" eb="5">
      <t>リヨウリツ</t>
    </rPh>
    <phoneticPr fontId="19"/>
  </si>
  <si>
    <t>%</t>
    <phoneticPr fontId="3"/>
  </si>
  <si>
    <t>J</t>
    <phoneticPr fontId="3"/>
  </si>
  <si>
    <t>kg-CO2/kWh</t>
    <phoneticPr fontId="3"/>
  </si>
  <si>
    <t>K</t>
    <phoneticPr fontId="3"/>
  </si>
  <si>
    <t>太陽光発電システムの補助金交付申請額合計</t>
    <rPh sb="0" eb="3">
      <t>タイヨウコウ</t>
    </rPh>
    <rPh sb="3" eb="5">
      <t>ハツデン</t>
    </rPh>
    <rPh sb="10" eb="12">
      <t>ホジョ</t>
    </rPh>
    <rPh sb="12" eb="13">
      <t>キン</t>
    </rPh>
    <rPh sb="13" eb="15">
      <t>コウフ</t>
    </rPh>
    <rPh sb="15" eb="17">
      <t>シンセイ</t>
    </rPh>
    <rPh sb="17" eb="18">
      <t>ガク</t>
    </rPh>
    <rPh sb="18" eb="20">
      <t>ゴウケイ</t>
    </rPh>
    <phoneticPr fontId="19"/>
  </si>
  <si>
    <t>L</t>
    <phoneticPr fontId="20"/>
  </si>
  <si>
    <t>処分制限期間における累計の発電量</t>
    <rPh sb="10" eb="12">
      <t>ルイケイ</t>
    </rPh>
    <rPh sb="13" eb="15">
      <t>ハツデン</t>
    </rPh>
    <rPh sb="15" eb="16">
      <t>リョウ</t>
    </rPh>
    <phoneticPr fontId="19"/>
  </si>
  <si>
    <t>処分制限期間における累計のCO2削減量</t>
    <rPh sb="10" eb="12">
      <t>ルイケイ</t>
    </rPh>
    <rPh sb="16" eb="18">
      <t>サクゲン</t>
    </rPh>
    <rPh sb="18" eb="19">
      <t>リョウ</t>
    </rPh>
    <phoneticPr fontId="19"/>
  </si>
  <si>
    <t>処分制限期間における平均の費用効率性</t>
    <rPh sb="13" eb="15">
      <t>ヒヨウ</t>
    </rPh>
    <rPh sb="15" eb="18">
      <t>コウリツセイ</t>
    </rPh>
    <phoneticPr fontId="19"/>
  </si>
  <si>
    <t>O</t>
    <phoneticPr fontId="20"/>
  </si>
  <si>
    <t>３　自家消費率</t>
    <rPh sb="2" eb="4">
      <t>ジカ</t>
    </rPh>
    <rPh sb="4" eb="6">
      <t>ショウヒ</t>
    </rPh>
    <rPh sb="6" eb="7">
      <t>リツ</t>
    </rPh>
    <phoneticPr fontId="3"/>
  </si>
  <si>
    <t>年間想定自家消費電力量</t>
    <rPh sb="0" eb="2">
      <t>ネンカン</t>
    </rPh>
    <rPh sb="2" eb="4">
      <t>ソウテイ</t>
    </rPh>
    <rPh sb="4" eb="6">
      <t>ジカ</t>
    </rPh>
    <rPh sb="6" eb="8">
      <t>ショウヒ</t>
    </rPh>
    <rPh sb="8" eb="10">
      <t>デンリョク</t>
    </rPh>
    <rPh sb="10" eb="11">
      <t>リョウ</t>
    </rPh>
    <phoneticPr fontId="19"/>
  </si>
  <si>
    <t>kWh</t>
    <phoneticPr fontId="3"/>
  </si>
  <si>
    <t>年間想定発電量</t>
    <rPh sb="0" eb="2">
      <t>ネンカン</t>
    </rPh>
    <rPh sb="2" eb="4">
      <t>ソウテイ</t>
    </rPh>
    <rPh sb="4" eb="6">
      <t>ハツデン</t>
    </rPh>
    <rPh sb="6" eb="7">
      <t>リョウ</t>
    </rPh>
    <phoneticPr fontId="19"/>
  </si>
  <si>
    <t>【自家消費率判定】</t>
    <rPh sb="1" eb="3">
      <t>ジカ</t>
    </rPh>
    <rPh sb="3" eb="5">
      <t>ショウヒ</t>
    </rPh>
    <rPh sb="5" eb="6">
      <t>リツ</t>
    </rPh>
    <phoneticPr fontId="3"/>
  </si>
  <si>
    <t>自家消費率</t>
    <rPh sb="0" eb="2">
      <t>ジカ</t>
    </rPh>
    <rPh sb="2" eb="4">
      <t>ショウヒ</t>
    </rPh>
    <rPh sb="4" eb="5">
      <t>リツ</t>
    </rPh>
    <phoneticPr fontId="19"/>
  </si>
  <si>
    <t>太陽光発電システムの補助金交付申請額
（発電出力に１kW当たり5万円を乗じて得た額と補助対象経費のいずれか小さい額、250万円上限）</t>
    <rPh sb="0" eb="3">
      <t>タイヨウコウ</t>
    </rPh>
    <rPh sb="3" eb="5">
      <t>ハツデン</t>
    </rPh>
    <rPh sb="10" eb="12">
      <t>ホジョ</t>
    </rPh>
    <rPh sb="12" eb="13">
      <t>キン</t>
    </rPh>
    <rPh sb="13" eb="15">
      <t>コウフ</t>
    </rPh>
    <rPh sb="15" eb="17">
      <t>シンセイ</t>
    </rPh>
    <rPh sb="17" eb="18">
      <t>ガク</t>
    </rPh>
    <rPh sb="42" eb="44">
      <t>ホジョ</t>
    </rPh>
    <rPh sb="44" eb="46">
      <t>タイショウ</t>
    </rPh>
    <rPh sb="46" eb="48">
      <t>ケイヒ</t>
    </rPh>
    <rPh sb="53" eb="54">
      <t>チイ</t>
    </rPh>
    <rPh sb="56" eb="57">
      <t>ガク</t>
    </rPh>
    <rPh sb="61" eb="63">
      <t>マンエン</t>
    </rPh>
    <rPh sb="63" eb="65">
      <t>ジョウゲン</t>
    </rPh>
    <phoneticPr fontId="3"/>
  </si>
  <si>
    <t>他補助金（県）</t>
    <rPh sb="0" eb="1">
      <t>ホカ</t>
    </rPh>
    <rPh sb="1" eb="4">
      <t>ホジョキン</t>
    </rPh>
    <rPh sb="5" eb="6">
      <t>ケン</t>
    </rPh>
    <phoneticPr fontId="3"/>
  </si>
  <si>
    <t>他補助金（その他）</t>
    <rPh sb="0" eb="1">
      <t>ホカ</t>
    </rPh>
    <rPh sb="1" eb="4">
      <t>ホジョキン</t>
    </rPh>
    <rPh sb="7" eb="8">
      <t>タ</t>
    </rPh>
    <phoneticPr fontId="3"/>
  </si>
  <si>
    <t>他補助金控除後の補助対象経費</t>
    <rPh sb="0" eb="1">
      <t>ホカ</t>
    </rPh>
    <rPh sb="1" eb="4">
      <t>ホジョキン</t>
    </rPh>
    <rPh sb="4" eb="6">
      <t>コウジョ</t>
    </rPh>
    <rPh sb="6" eb="7">
      <t>ゴ</t>
    </rPh>
    <rPh sb="8" eb="10">
      <t>ホジョ</t>
    </rPh>
    <rPh sb="10" eb="12">
      <t>タイショウ</t>
    </rPh>
    <rPh sb="12" eb="14">
      <t>ケイヒ</t>
    </rPh>
    <phoneticPr fontId="3"/>
  </si>
  <si>
    <t>I</t>
    <phoneticPr fontId="3"/>
  </si>
  <si>
    <t>←自家消費率が50% 以上の場合に"○"と表示される。
"○"が表示されない場合、自家消費電力量の見直しを行うこと</t>
    <rPh sb="1" eb="3">
      <t>ジカ</t>
    </rPh>
    <rPh sb="3" eb="5">
      <t>ショウヒ</t>
    </rPh>
    <rPh sb="5" eb="6">
      <t>リツ</t>
    </rPh>
    <rPh sb="11" eb="13">
      <t>イジョウ</t>
    </rPh>
    <rPh sb="41" eb="43">
      <t>ジカ</t>
    </rPh>
    <rPh sb="43" eb="45">
      <t>ショウヒ</t>
    </rPh>
    <rPh sb="45" eb="47">
      <t>デンリョク</t>
    </rPh>
    <rPh sb="47" eb="48">
      <t>リョウ</t>
    </rPh>
    <phoneticPr fontId="20"/>
  </si>
  <si>
    <t>円(Ｅ－Ｇ－Ｈ)</t>
    <rPh sb="0" eb="1">
      <t>エン</t>
    </rPh>
    <phoneticPr fontId="3"/>
  </si>
  <si>
    <t>円/kW</t>
    <rPh sb="0" eb="1">
      <t>エン</t>
    </rPh>
    <phoneticPr fontId="2"/>
  </si>
  <si>
    <t>円（上限）</t>
    <rPh sb="0" eb="1">
      <t>エン</t>
    </rPh>
    <rPh sb="2" eb="4">
      <t>ジョウゲン</t>
    </rPh>
    <phoneticPr fontId="2"/>
  </si>
  <si>
    <t>円</t>
    <rPh sb="0" eb="1">
      <t>エン</t>
    </rPh>
    <phoneticPr fontId="2"/>
  </si>
  <si>
    <t>補助対象経費と
比べて小さい額</t>
    <rPh sb="0" eb="2">
      <t>ホジョ</t>
    </rPh>
    <rPh sb="2" eb="4">
      <t>タイショウ</t>
    </rPh>
    <rPh sb="4" eb="6">
      <t>ケイヒ</t>
    </rPh>
    <rPh sb="8" eb="9">
      <t>クラ</t>
    </rPh>
    <rPh sb="11" eb="12">
      <t>チイ</t>
    </rPh>
    <rPh sb="14" eb="15">
      <t>ガク</t>
    </rPh>
    <phoneticPr fontId="2"/>
  </si>
  <si>
    <t>１kW当たりの
補助単価</t>
    <phoneticPr fontId="2"/>
  </si>
  <si>
    <t>補助上限額</t>
    <rPh sb="0" eb="2">
      <t>ホジョ</t>
    </rPh>
    <rPh sb="2" eb="5">
      <t>ジョウゲンガク</t>
    </rPh>
    <phoneticPr fontId="2"/>
  </si>
  <si>
    <t>発電出力に１kW当たりの
補助単価を乗じて得た額
（千円未満切り捨て）</t>
    <rPh sb="13" eb="15">
      <t>ホジョ</t>
    </rPh>
    <rPh sb="15" eb="17">
      <t>タンカ</t>
    </rPh>
    <rPh sb="26" eb="28">
      <t>センエン</t>
    </rPh>
    <rPh sb="28" eb="30">
      <t>ミマン</t>
    </rPh>
    <rPh sb="30" eb="31">
      <t>キ</t>
    </rPh>
    <rPh sb="32" eb="33">
      <t>ス</t>
    </rPh>
    <phoneticPr fontId="2"/>
  </si>
  <si>
    <t>他補助金控除後の
補助対象経費
（千円未満切り捨て）</t>
    <rPh sb="0" eb="1">
      <t>ホカ</t>
    </rPh>
    <rPh sb="1" eb="4">
      <t>ホジョキン</t>
    </rPh>
    <rPh sb="4" eb="6">
      <t>コウジョ</t>
    </rPh>
    <rPh sb="6" eb="7">
      <t>アト</t>
    </rPh>
    <rPh sb="9" eb="11">
      <t>ホジョ</t>
    </rPh>
    <rPh sb="11" eb="13">
      <t>タイショウ</t>
    </rPh>
    <rPh sb="13" eb="15">
      <t>ケイヒ</t>
    </rPh>
    <rPh sb="17" eb="19">
      <t>センエン</t>
    </rPh>
    <rPh sb="19" eb="21">
      <t>ミマン</t>
    </rPh>
    <rPh sb="21" eb="22">
      <t>キ</t>
    </rPh>
    <rPh sb="23" eb="24">
      <t>ス</t>
    </rPh>
    <phoneticPr fontId="2"/>
  </si>
  <si>
    <t>M</t>
    <phoneticPr fontId="3"/>
  </si>
  <si>
    <t>N</t>
    <phoneticPr fontId="3"/>
  </si>
  <si>
    <t>P</t>
    <phoneticPr fontId="20"/>
  </si>
  <si>
    <t>Q</t>
    <phoneticPr fontId="20"/>
  </si>
  <si>
    <t>R</t>
    <phoneticPr fontId="20"/>
  </si>
  <si>
    <t>S</t>
    <phoneticPr fontId="3"/>
  </si>
  <si>
    <t>T</t>
    <phoneticPr fontId="3"/>
  </si>
  <si>
    <t>U</t>
    <phoneticPr fontId="3"/>
  </si>
  <si>
    <t>商用電力の排出係数（基礎排出係数）</t>
    <rPh sb="0" eb="2">
      <t>ショウヨウ</t>
    </rPh>
    <rPh sb="2" eb="4">
      <t>デンリョク</t>
    </rPh>
    <rPh sb="5" eb="7">
      <t>ハイシュツ</t>
    </rPh>
    <rPh sb="7" eb="9">
      <t>ケイスウ</t>
    </rPh>
    <rPh sb="10" eb="12">
      <t>キソ</t>
    </rPh>
    <rPh sb="12" eb="14">
      <t>ハイシュツ</t>
    </rPh>
    <rPh sb="14" eb="16">
      <t>ケイスウ</t>
    </rPh>
    <phoneticPr fontId="19"/>
  </si>
  <si>
    <t>円（Ｊ）</t>
    <rPh sb="0" eb="1">
      <t>エン</t>
    </rPh>
    <phoneticPr fontId="19"/>
  </si>
  <si>
    <t>kWh＝設備容量×設備利用率×処分制限期間×24時間×365日(Ａ×Ｍ×Ｌ×24×365)</t>
    <rPh sb="4" eb="6">
      <t>セツビ</t>
    </rPh>
    <rPh sb="6" eb="8">
      <t>ヨウリョウ</t>
    </rPh>
    <rPh sb="9" eb="11">
      <t>セツビ</t>
    </rPh>
    <rPh sb="11" eb="14">
      <t>リヨウリツ</t>
    </rPh>
    <rPh sb="15" eb="17">
      <t>ショブン</t>
    </rPh>
    <rPh sb="17" eb="19">
      <t>セイゲン</t>
    </rPh>
    <rPh sb="19" eb="21">
      <t>キカン</t>
    </rPh>
    <rPh sb="24" eb="26">
      <t>ジカン</t>
    </rPh>
    <rPh sb="30" eb="31">
      <t>ニチ</t>
    </rPh>
    <phoneticPr fontId="3"/>
  </si>
  <si>
    <t>t-CO2＝累計電力量×商用電力の排出係数 （Ｎ×Ｐ）</t>
    <rPh sb="6" eb="8">
      <t>ルイケイ</t>
    </rPh>
    <phoneticPr fontId="19"/>
  </si>
  <si>
    <t>円/t-CO2 (Ｏ÷Ｑ)</t>
    <phoneticPr fontId="20"/>
  </si>
  <si>
    <t>kWh＝設備容量×設備利用率×24時間×365日(Ａ×Ｍ×24×365)</t>
    <phoneticPr fontId="3"/>
  </si>
  <si>
    <t>%（Ｓ÷Ｔ×100）</t>
    <phoneticPr fontId="3"/>
  </si>
  <si>
    <t>太陽光発電システムの発電出力
（小数点以下切り捨て）</t>
    <rPh sb="0" eb="3">
      <t>タイヨウコウ</t>
    </rPh>
    <rPh sb="3" eb="5">
      <t>ハツデン</t>
    </rPh>
    <rPh sb="10" eb="12">
      <t>ハツデン</t>
    </rPh>
    <rPh sb="12" eb="14">
      <t>シュツリョク</t>
    </rPh>
    <rPh sb="19" eb="21">
      <t>イカ</t>
    </rPh>
    <rPh sb="21" eb="22">
      <t>キ</t>
    </rPh>
    <rPh sb="23" eb="24">
      <t>ス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</si>
</sst>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_);[Red]\(#,##0\)"/>
    <numFmt numFmtId="177" formatCode="#,##0.00_);[Red]\(#,##0.00\)"/>
    <numFmt numFmtId="178" formatCode="#,##0.0_);[Red]\(#,##0.0\)"/>
    <numFmt numFmtId="179" formatCode="#,##0.000_);[Red]\(#,##0.000\)"/>
  </numFmts>
  <fonts count="22" x14ac:knownFonts="1">
    <font>
      <sz val="11"/>
      <color theme="1"/>
      <name val="游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2"/>
      <charset val="128"/>
    </font>
    <font>
      <sz val="10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8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b/>
      <sz val="14"/>
      <color rgb="FF7030A0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游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sz val="18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11" fillId="0" borderId="0"/>
    <xf numFmtId="38" fontId="21" fillId="0" borderId="0" applyFont="0" applyFill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1" fillId="0" borderId="0" xfId="1" applyFont="1" applyProtection="1">
      <alignment vertical="center"/>
    </xf>
    <xf numFmtId="0" fontId="1" fillId="0" borderId="0" xfId="1" applyFont="1" applyAlignment="1" applyProtection="1">
      <alignment horizontal="center" vertical="center"/>
    </xf>
    <xf numFmtId="0" fontId="4" fillId="0" borderId="0" xfId="1" applyFont="1" applyProtection="1">
      <alignment vertical="center"/>
    </xf>
    <xf numFmtId="176" fontId="5" fillId="0" borderId="0" xfId="1" applyNumberFormat="1" applyFont="1" applyProtection="1">
      <alignment vertical="center"/>
    </xf>
    <xf numFmtId="0" fontId="6" fillId="0" borderId="0" xfId="1" applyFont="1" applyProtection="1">
      <alignment vertical="center"/>
    </xf>
    <xf numFmtId="176" fontId="9" fillId="0" borderId="0" xfId="1" applyNumberFormat="1" applyFont="1" applyProtection="1">
      <alignment vertical="center"/>
    </xf>
    <xf numFmtId="0" fontId="5" fillId="0" borderId="0" xfId="1" applyFont="1" applyProtection="1">
      <alignment vertical="center"/>
    </xf>
    <xf numFmtId="0" fontId="10" fillId="0" borderId="0" xfId="1" applyFont="1" applyProtection="1">
      <alignment vertical="center"/>
    </xf>
    <xf numFmtId="0" fontId="12" fillId="0" borderId="0" xfId="2" applyFont="1" applyAlignment="1" applyProtection="1">
      <alignment horizontal="left" vertical="top" wrapText="1"/>
    </xf>
    <xf numFmtId="0" fontId="13" fillId="2" borderId="0" xfId="2" applyFont="1" applyFill="1" applyBorder="1" applyAlignment="1" applyProtection="1">
      <alignment horizontal="right" vertical="center" wrapText="1" indent="1"/>
    </xf>
    <xf numFmtId="0" fontId="16" fillId="2" borderId="0" xfId="2" applyFont="1" applyFill="1" applyAlignment="1" applyProtection="1">
      <alignment horizontal="left" vertical="center" wrapText="1"/>
    </xf>
    <xf numFmtId="0" fontId="17" fillId="2" borderId="0" xfId="2" applyFont="1" applyFill="1" applyAlignment="1" applyProtection="1">
      <alignment horizontal="left" vertical="center" wrapText="1"/>
    </xf>
    <xf numFmtId="0" fontId="12" fillId="0" borderId="0" xfId="2" applyFont="1" applyAlignment="1" applyProtection="1">
      <alignment horizontal="left" vertical="top"/>
    </xf>
    <xf numFmtId="0" fontId="15" fillId="2" borderId="0" xfId="2" applyFont="1" applyFill="1" applyBorder="1" applyAlignment="1" applyProtection="1">
      <alignment horizontal="left" vertical="center" wrapText="1" shrinkToFit="1"/>
    </xf>
    <xf numFmtId="0" fontId="15" fillId="0" borderId="0" xfId="1" applyFont="1" applyAlignment="1" applyProtection="1">
      <alignment vertical="center" wrapText="1"/>
    </xf>
    <xf numFmtId="0" fontId="12" fillId="0" borderId="0" xfId="1" applyFont="1" applyAlignment="1" applyProtection="1">
      <alignment horizontal="left" vertical="center" wrapText="1"/>
    </xf>
    <xf numFmtId="0" fontId="13" fillId="0" borderId="0" xfId="1" applyFont="1" applyBorder="1" applyProtection="1">
      <alignment vertical="center"/>
    </xf>
    <xf numFmtId="0" fontId="18" fillId="0" borderId="0" xfId="1" applyFont="1" applyAlignment="1" applyProtection="1">
      <alignment vertical="center" textRotation="255"/>
    </xf>
    <xf numFmtId="178" fontId="16" fillId="4" borderId="2" xfId="1" applyNumberFormat="1" applyFont="1" applyFill="1" applyBorder="1" applyProtection="1">
      <alignment vertical="center"/>
    </xf>
    <xf numFmtId="176" fontId="13" fillId="3" borderId="3" xfId="1" applyNumberFormat="1" applyFont="1" applyFill="1" applyBorder="1" applyAlignment="1" applyProtection="1">
      <alignment horizontal="center" vertical="center"/>
      <protection locked="0"/>
    </xf>
    <xf numFmtId="176" fontId="13" fillId="0" borderId="3" xfId="1" applyNumberFormat="1" applyFont="1" applyFill="1" applyBorder="1" applyAlignment="1" applyProtection="1">
      <alignment horizontal="center" vertical="center"/>
    </xf>
    <xf numFmtId="178" fontId="16" fillId="4" borderId="3" xfId="1" applyNumberFormat="1" applyFont="1" applyFill="1" applyBorder="1" applyProtection="1">
      <alignment vertical="center"/>
    </xf>
    <xf numFmtId="49" fontId="5" fillId="0" borderId="0" xfId="1" applyNumberFormat="1" applyFont="1" applyProtection="1">
      <alignment vertical="center"/>
    </xf>
    <xf numFmtId="0" fontId="6" fillId="0" borderId="0" xfId="1" applyFont="1" applyBorder="1" applyAlignment="1" applyProtection="1">
      <alignment horizontal="center" vertical="center" wrapText="1"/>
    </xf>
    <xf numFmtId="176" fontId="13" fillId="0" borderId="10" xfId="1" applyNumberFormat="1" applyFont="1" applyFill="1" applyBorder="1" applyAlignment="1" applyProtection="1">
      <alignment horizontal="center" vertical="center"/>
    </xf>
    <xf numFmtId="178" fontId="16" fillId="4" borderId="11" xfId="1" applyNumberFormat="1" applyFont="1" applyFill="1" applyBorder="1" applyProtection="1">
      <alignment vertical="center"/>
    </xf>
    <xf numFmtId="0" fontId="15" fillId="0" borderId="13" xfId="1" applyFont="1" applyFill="1" applyBorder="1" applyAlignment="1" applyProtection="1">
      <alignment horizontal="left" wrapText="1"/>
    </xf>
    <xf numFmtId="0" fontId="15" fillId="0" borderId="13" xfId="1" applyFont="1" applyFill="1" applyBorder="1" applyAlignment="1" applyProtection="1">
      <alignment horizontal="left" vertical="center" wrapText="1"/>
    </xf>
    <xf numFmtId="177" fontId="13" fillId="0" borderId="13" xfId="1" applyNumberFormat="1" applyFont="1" applyFill="1" applyBorder="1" applyAlignment="1" applyProtection="1">
      <alignment horizontal="center" vertical="center"/>
    </xf>
    <xf numFmtId="176" fontId="16" fillId="0" borderId="13" xfId="1" applyNumberFormat="1" applyFont="1" applyFill="1" applyBorder="1" applyProtection="1">
      <alignment vertical="center"/>
    </xf>
    <xf numFmtId="0" fontId="6" fillId="0" borderId="0" xfId="1" applyFont="1" applyAlignment="1" applyProtection="1">
      <alignment vertical="top" shrinkToFit="1"/>
    </xf>
    <xf numFmtId="176" fontId="16" fillId="4" borderId="2" xfId="1" applyNumberFormat="1" applyFont="1" applyFill="1" applyBorder="1" applyProtection="1">
      <alignment vertical="center"/>
    </xf>
    <xf numFmtId="176" fontId="13" fillId="0" borderId="2" xfId="1" applyNumberFormat="1" applyFont="1" applyFill="1" applyBorder="1" applyAlignment="1" applyProtection="1">
      <alignment horizontal="center" vertical="center"/>
    </xf>
    <xf numFmtId="177" fontId="13" fillId="0" borderId="3" xfId="1" applyNumberFormat="1" applyFont="1" applyFill="1" applyBorder="1" applyAlignment="1" applyProtection="1">
      <alignment horizontal="center" vertical="center"/>
    </xf>
    <xf numFmtId="178" fontId="16" fillId="4" borderId="2" xfId="1" applyNumberFormat="1" applyFont="1" applyFill="1" applyBorder="1" applyAlignment="1" applyProtection="1">
      <alignment vertical="center" wrapText="1"/>
    </xf>
    <xf numFmtId="177" fontId="13" fillId="0" borderId="2" xfId="1" applyNumberFormat="1" applyFont="1" applyFill="1" applyBorder="1" applyAlignment="1" applyProtection="1">
      <alignment horizontal="center" vertical="center"/>
    </xf>
    <xf numFmtId="176" fontId="16" fillId="4" borderId="2" xfId="1" applyNumberFormat="1" applyFont="1" applyFill="1" applyBorder="1" applyAlignment="1" applyProtection="1">
      <alignment vertical="center" wrapText="1"/>
    </xf>
    <xf numFmtId="0" fontId="1" fillId="0" borderId="0" xfId="1" applyFont="1">
      <alignment vertical="center"/>
    </xf>
    <xf numFmtId="0" fontId="15" fillId="0" borderId="0" xfId="1" applyFont="1" applyFill="1" applyBorder="1" applyAlignment="1" applyProtection="1">
      <alignment horizontal="left" vertical="center" wrapText="1"/>
    </xf>
    <xf numFmtId="177" fontId="13" fillId="0" borderId="0" xfId="1" applyNumberFormat="1" applyFont="1" applyFill="1" applyBorder="1" applyAlignment="1" applyProtection="1">
      <alignment horizontal="center" vertical="center"/>
    </xf>
    <xf numFmtId="176" fontId="16" fillId="0" borderId="0" xfId="1" applyNumberFormat="1" applyFont="1" applyFill="1" applyBorder="1" applyProtection="1">
      <alignment vertical="center"/>
    </xf>
    <xf numFmtId="0" fontId="5" fillId="0" borderId="0" xfId="1" applyFont="1" applyBorder="1" applyProtection="1">
      <alignment vertical="center"/>
    </xf>
    <xf numFmtId="178" fontId="16" fillId="4" borderId="3" xfId="1" applyNumberFormat="1" applyFont="1" applyFill="1" applyBorder="1" applyAlignment="1" applyProtection="1">
      <alignment vertical="center" wrapText="1"/>
    </xf>
    <xf numFmtId="0" fontId="1" fillId="0" borderId="0" xfId="1" applyFont="1" applyAlignment="1" applyProtection="1"/>
    <xf numFmtId="177" fontId="13" fillId="0" borderId="10" xfId="1" applyNumberFormat="1" applyFont="1" applyFill="1" applyBorder="1" applyAlignment="1" applyProtection="1">
      <alignment horizontal="center" vertical="center"/>
    </xf>
    <xf numFmtId="0" fontId="6" fillId="0" borderId="14" xfId="1" applyFont="1" applyBorder="1" applyAlignment="1" applyProtection="1">
      <alignment horizontal="center" vertical="center" wrapText="1"/>
    </xf>
    <xf numFmtId="0" fontId="10" fillId="0" borderId="0" xfId="1" applyFont="1" applyAlignment="1">
      <alignment horizontal="left" vertical="center" wrapText="1"/>
    </xf>
    <xf numFmtId="0" fontId="10" fillId="0" borderId="0" xfId="1" applyFont="1" applyAlignment="1">
      <alignment horizontal="left" vertical="center" wrapText="1"/>
    </xf>
    <xf numFmtId="0" fontId="10" fillId="0" borderId="0" xfId="1" applyFont="1" applyAlignment="1">
      <alignment vertical="center" wrapText="1"/>
    </xf>
    <xf numFmtId="38" fontId="1" fillId="0" borderId="4" xfId="3" applyFont="1" applyBorder="1" applyProtection="1">
      <alignment vertical="center"/>
    </xf>
    <xf numFmtId="0" fontId="1" fillId="0" borderId="5" xfId="1" applyFont="1" applyBorder="1" applyProtection="1">
      <alignment vertical="center"/>
    </xf>
    <xf numFmtId="0" fontId="12" fillId="0" borderId="4" xfId="1" applyFont="1" applyBorder="1" applyAlignment="1">
      <alignment vertical="center" wrapText="1"/>
    </xf>
    <xf numFmtId="0" fontId="12" fillId="0" borderId="5" xfId="1" applyFont="1" applyBorder="1" applyAlignment="1">
      <alignment vertical="center" wrapText="1"/>
    </xf>
    <xf numFmtId="0" fontId="12" fillId="0" borderId="5" xfId="1" applyFont="1" applyBorder="1" applyProtection="1">
      <alignment vertical="center"/>
    </xf>
    <xf numFmtId="176" fontId="12" fillId="0" borderId="4" xfId="1" applyNumberFormat="1" applyFont="1" applyBorder="1" applyAlignment="1">
      <alignment vertical="center" wrapText="1"/>
    </xf>
    <xf numFmtId="176" fontId="13" fillId="3" borderId="2" xfId="1" applyNumberFormat="1" applyFont="1" applyFill="1" applyBorder="1" applyAlignment="1" applyProtection="1">
      <alignment horizontal="center" vertical="center" wrapText="1"/>
      <protection locked="0"/>
    </xf>
    <xf numFmtId="179" fontId="13" fillId="3" borderId="2" xfId="1" applyNumberFormat="1" applyFont="1" applyFill="1" applyBorder="1" applyAlignment="1" applyProtection="1">
      <alignment horizontal="center" vertical="center" wrapText="1"/>
      <protection locked="0"/>
    </xf>
    <xf numFmtId="0" fontId="10" fillId="0" borderId="0" xfId="1" applyFont="1" applyAlignment="1">
      <alignment horizontal="left" vertical="center" wrapText="1"/>
    </xf>
    <xf numFmtId="0" fontId="15" fillId="4" borderId="8" xfId="1" applyFont="1" applyFill="1" applyBorder="1" applyAlignment="1" applyProtection="1">
      <alignment horizontal="left" vertical="center" wrapText="1"/>
    </xf>
    <xf numFmtId="0" fontId="15" fillId="4" borderId="9" xfId="1" applyFont="1" applyFill="1" applyBorder="1" applyAlignment="1" applyProtection="1">
      <alignment horizontal="left" vertical="center" wrapText="1"/>
    </xf>
    <xf numFmtId="0" fontId="7" fillId="0" borderId="0" xfId="1" applyFont="1" applyAlignment="1" applyProtection="1">
      <alignment vertical="center"/>
    </xf>
    <xf numFmtId="0" fontId="8" fillId="0" borderId="0" xfId="1" applyFont="1" applyAlignment="1" applyProtection="1">
      <alignment vertical="center"/>
    </xf>
    <xf numFmtId="0" fontId="1" fillId="0" borderId="0" xfId="1" applyFont="1" applyAlignment="1" applyProtection="1">
      <alignment horizontal="center" vertical="top"/>
    </xf>
    <xf numFmtId="0" fontId="15" fillId="3" borderId="1" xfId="2" applyFont="1" applyFill="1" applyBorder="1" applyAlignment="1" applyProtection="1">
      <alignment horizontal="left" vertical="center" wrapText="1" shrinkToFit="1"/>
      <protection locked="0"/>
    </xf>
    <xf numFmtId="0" fontId="15" fillId="4" borderId="2" xfId="1" applyFont="1" applyFill="1" applyBorder="1" applyAlignment="1" applyProtection="1">
      <alignment horizontal="left" vertical="center" wrapText="1"/>
    </xf>
    <xf numFmtId="0" fontId="15" fillId="4" borderId="4" xfId="1" applyFont="1" applyFill="1" applyBorder="1" applyAlignment="1" applyProtection="1">
      <alignment horizontal="left" vertical="center" wrapText="1"/>
    </xf>
    <xf numFmtId="0" fontId="15" fillId="4" borderId="5" xfId="1" applyFont="1" applyFill="1" applyBorder="1" applyAlignment="1" applyProtection="1">
      <alignment horizontal="left" vertical="center" wrapText="1"/>
    </xf>
    <xf numFmtId="0" fontId="12" fillId="0" borderId="4" xfId="1" applyFont="1" applyBorder="1" applyAlignment="1">
      <alignment horizontal="center" vertical="center" wrapText="1"/>
    </xf>
    <xf numFmtId="0" fontId="12" fillId="0" borderId="5" xfId="1" applyFont="1" applyBorder="1" applyAlignment="1">
      <alignment horizontal="center" vertical="center" wrapText="1"/>
    </xf>
    <xf numFmtId="0" fontId="1" fillId="0" borderId="4" xfId="1" applyFont="1" applyBorder="1" applyAlignment="1" applyProtection="1">
      <alignment horizontal="center" vertical="center" wrapText="1"/>
    </xf>
    <xf numFmtId="0" fontId="1" fillId="0" borderId="5" xfId="1" applyFont="1" applyBorder="1" applyAlignment="1" applyProtection="1">
      <alignment horizontal="center" vertical="center"/>
    </xf>
    <xf numFmtId="0" fontId="1" fillId="0" borderId="4" xfId="1" applyFont="1" applyBorder="1" applyAlignment="1" applyProtection="1">
      <alignment horizontal="center" vertical="center"/>
    </xf>
    <xf numFmtId="0" fontId="5" fillId="0" borderId="0" xfId="1" applyFont="1" applyAlignment="1" applyProtection="1">
      <alignment horizontal="left" shrinkToFit="1"/>
    </xf>
    <xf numFmtId="0" fontId="15" fillId="4" borderId="6" xfId="1" applyFont="1" applyFill="1" applyBorder="1" applyAlignment="1" applyProtection="1">
      <alignment horizontal="left" vertical="center" wrapText="1"/>
    </xf>
    <xf numFmtId="0" fontId="15" fillId="4" borderId="7" xfId="1" applyFont="1" applyFill="1" applyBorder="1" applyAlignment="1" applyProtection="1">
      <alignment horizontal="left" vertical="center" wrapText="1"/>
    </xf>
    <xf numFmtId="0" fontId="15" fillId="4" borderId="12" xfId="1" applyFont="1" applyFill="1" applyBorder="1" applyAlignment="1" applyProtection="1">
      <alignment horizontal="left" vertical="center" wrapText="1"/>
    </xf>
    <xf numFmtId="0" fontId="15" fillId="4" borderId="10" xfId="1" applyFont="1" applyFill="1" applyBorder="1" applyAlignment="1" applyProtection="1">
      <alignment horizontal="left" vertical="center" wrapText="1"/>
    </xf>
    <xf numFmtId="0" fontId="10" fillId="0" borderId="0" xfId="1" applyFont="1" applyAlignment="1">
      <alignment horizontal="left" vertical="top" wrapText="1"/>
    </xf>
    <xf numFmtId="0" fontId="10" fillId="0" borderId="0" xfId="1" applyFont="1" applyAlignment="1">
      <alignment horizontal="left" vertical="top"/>
    </xf>
    <xf numFmtId="0" fontId="15" fillId="4" borderId="3" xfId="1" applyFont="1" applyFill="1" applyBorder="1" applyAlignment="1" applyProtection="1">
      <alignment horizontal="left" vertical="center" wrapText="1"/>
    </xf>
    <xf numFmtId="0" fontId="15" fillId="4" borderId="2" xfId="1" quotePrefix="1" applyFont="1" applyFill="1" applyBorder="1" applyAlignment="1" applyProtection="1">
      <alignment horizontal="left" vertical="center" wrapText="1"/>
    </xf>
    <xf numFmtId="0" fontId="15" fillId="4" borderId="2" xfId="1" applyFont="1" applyFill="1" applyBorder="1" applyAlignment="1" applyProtection="1">
      <alignment horizontal="left" vertical="center"/>
    </xf>
  </cellXfs>
  <cellStyles count="4">
    <cellStyle name="桁区切り" xfId="3" builtinId="6"/>
    <cellStyle name="標準" xfId="0" builtinId="0"/>
    <cellStyle name="標準 2" xfId="2"/>
    <cellStyle name="標準 3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Y29"/>
  <sheetViews>
    <sheetView showGridLines="0" tabSelected="1" view="pageBreakPreview" zoomScale="70" zoomScaleNormal="100" zoomScaleSheetLayoutView="70" workbookViewId="0">
      <selection activeCell="E6" sqref="E6"/>
    </sheetView>
  </sheetViews>
  <sheetFormatPr defaultColWidth="8" defaultRowHeight="13.5" x14ac:dyDescent="0.4"/>
  <cols>
    <col min="1" max="1" width="2.75" style="1" customWidth="1"/>
    <col min="2" max="2" width="3.625" style="1" customWidth="1"/>
    <col min="3" max="3" width="16.875" style="2" customWidth="1"/>
    <col min="4" max="4" width="20.25" style="1" customWidth="1"/>
    <col min="5" max="5" width="19.375" style="2" customWidth="1"/>
    <col min="6" max="6" width="27.875" style="3" customWidth="1"/>
    <col min="7" max="7" width="4.5" style="4" customWidth="1"/>
    <col min="8" max="8" width="9.625" style="1" customWidth="1"/>
    <col min="9" max="9" width="7.25" style="1" customWidth="1"/>
    <col min="10" max="11" width="10.75" style="1" customWidth="1"/>
    <col min="12" max="12" width="11.625" style="1" customWidth="1"/>
    <col min="13" max="13" width="11" style="1" customWidth="1"/>
    <col min="14" max="14" width="12.125" style="1" customWidth="1"/>
    <col min="15" max="15" width="8" style="1" customWidth="1"/>
    <col min="16" max="16" width="12.375" style="1" customWidth="1"/>
    <col min="17" max="17" width="8" style="1" customWidth="1"/>
    <col min="18" max="18" width="13.125" style="1" customWidth="1"/>
    <col min="19" max="19" width="8" style="1" customWidth="1"/>
    <col min="20" max="20" width="15.625" style="1" customWidth="1"/>
    <col min="21" max="21" width="8" style="1"/>
    <col min="22" max="22" width="19" style="1" customWidth="1"/>
    <col min="23" max="16384" width="8" style="1"/>
  </cols>
  <sheetData>
    <row r="1" spans="1:23" x14ac:dyDescent="0.4">
      <c r="A1" s="1" t="s">
        <v>0</v>
      </c>
    </row>
    <row r="2" spans="1:23" ht="33.6" customHeight="1" x14ac:dyDescent="0.4">
      <c r="A2" s="5"/>
      <c r="B2" s="61" t="s">
        <v>1</v>
      </c>
      <c r="C2" s="62"/>
      <c r="D2" s="62"/>
      <c r="E2" s="62"/>
      <c r="F2" s="6"/>
      <c r="G2" s="7"/>
      <c r="H2" s="63"/>
      <c r="I2" s="63"/>
    </row>
    <row r="3" spans="1:23" s="9" customFormat="1" ht="22.5" customHeight="1" thickBot="1" x14ac:dyDescent="0.45">
      <c r="C3" s="10" t="s">
        <v>3</v>
      </c>
      <c r="D3" s="64"/>
      <c r="E3" s="64"/>
      <c r="F3" s="64"/>
      <c r="G3" s="11"/>
      <c r="H3" s="12"/>
      <c r="J3" s="8" t="s">
        <v>2</v>
      </c>
    </row>
    <row r="4" spans="1:23" s="9" customFormat="1" ht="12.75" customHeight="1" x14ac:dyDescent="0.4">
      <c r="B4" s="13"/>
      <c r="C4" s="10"/>
      <c r="D4" s="14"/>
      <c r="E4" s="14"/>
      <c r="F4" s="14"/>
      <c r="G4" s="11"/>
      <c r="H4" s="12"/>
    </row>
    <row r="5" spans="1:23" ht="16.5" customHeight="1" x14ac:dyDescent="0.4">
      <c r="B5" s="1" t="s">
        <v>4</v>
      </c>
      <c r="C5" s="15"/>
      <c r="D5" s="15"/>
      <c r="E5" s="16"/>
      <c r="F5" s="17"/>
    </row>
    <row r="6" spans="1:23" ht="50.1" customHeight="1" x14ac:dyDescent="0.4">
      <c r="B6" s="18"/>
      <c r="C6" s="65" t="s">
        <v>74</v>
      </c>
      <c r="D6" s="65"/>
      <c r="E6" s="20"/>
      <c r="F6" s="19" t="s">
        <v>5</v>
      </c>
      <c r="G6" s="7" t="s">
        <v>6</v>
      </c>
    </row>
    <row r="7" spans="1:23" ht="50.1" customHeight="1" x14ac:dyDescent="0.4">
      <c r="B7" s="18"/>
      <c r="C7" s="66" t="s">
        <v>7</v>
      </c>
      <c r="D7" s="67"/>
      <c r="E7" s="20"/>
      <c r="F7" s="19" t="s">
        <v>8</v>
      </c>
      <c r="G7" s="7" t="s">
        <v>9</v>
      </c>
    </row>
    <row r="8" spans="1:23" ht="50.1" customHeight="1" x14ac:dyDescent="0.4">
      <c r="B8" s="18"/>
      <c r="C8" s="66" t="s">
        <v>10</v>
      </c>
      <c r="D8" s="67"/>
      <c r="E8" s="20"/>
      <c r="F8" s="19" t="s">
        <v>8</v>
      </c>
      <c r="G8" s="7" t="s">
        <v>11</v>
      </c>
    </row>
    <row r="9" spans="1:23" ht="50.1" customHeight="1" x14ac:dyDescent="0.4">
      <c r="B9" s="18"/>
      <c r="C9" s="66" t="s">
        <v>12</v>
      </c>
      <c r="D9" s="67"/>
      <c r="E9" s="20"/>
      <c r="F9" s="19" t="s">
        <v>8</v>
      </c>
      <c r="G9" s="7" t="s">
        <v>13</v>
      </c>
    </row>
    <row r="10" spans="1:23" ht="50.1" customHeight="1" x14ac:dyDescent="0.15">
      <c r="B10" s="18"/>
      <c r="C10" s="66" t="s">
        <v>14</v>
      </c>
      <c r="D10" s="67"/>
      <c r="E10" s="21" t="str">
        <f>IF(AND(E7="",E8="",E9=""),"",E7+E8+E9)</f>
        <v/>
      </c>
      <c r="F10" s="19" t="s">
        <v>15</v>
      </c>
      <c r="G10" s="7" t="s">
        <v>16</v>
      </c>
      <c r="H10" s="73"/>
      <c r="I10" s="73"/>
    </row>
    <row r="11" spans="1:23" ht="50.1" customHeight="1" x14ac:dyDescent="0.4">
      <c r="B11" s="18"/>
      <c r="C11" s="74" t="s">
        <v>17</v>
      </c>
      <c r="D11" s="75"/>
      <c r="E11" s="21" t="str">
        <f>IF(E6="","",IF(E10="","",E10/ROUND(E6,1)))</f>
        <v/>
      </c>
      <c r="F11" s="22" t="s">
        <v>18</v>
      </c>
      <c r="G11" s="23" t="s">
        <v>19</v>
      </c>
      <c r="H11" s="24"/>
      <c r="K11" s="58"/>
      <c r="L11" s="58"/>
      <c r="M11" s="58"/>
      <c r="N11" s="58"/>
      <c r="O11" s="58"/>
      <c r="P11" s="58"/>
      <c r="Q11" s="58"/>
      <c r="R11" s="58"/>
    </row>
    <row r="12" spans="1:23" ht="50.1" customHeight="1" x14ac:dyDescent="0.4">
      <c r="B12" s="18"/>
      <c r="C12" s="66" t="s">
        <v>45</v>
      </c>
      <c r="D12" s="67"/>
      <c r="E12" s="20"/>
      <c r="F12" s="19" t="s">
        <v>8</v>
      </c>
      <c r="G12" s="7" t="s">
        <v>20</v>
      </c>
    </row>
    <row r="13" spans="1:23" ht="50.1" customHeight="1" x14ac:dyDescent="0.4">
      <c r="B13" s="18"/>
      <c r="C13" s="66" t="s">
        <v>46</v>
      </c>
      <c r="D13" s="67"/>
      <c r="E13" s="20"/>
      <c r="F13" s="19" t="s">
        <v>8</v>
      </c>
      <c r="G13" s="7" t="s">
        <v>23</v>
      </c>
    </row>
    <row r="14" spans="1:23" ht="50.1" customHeight="1" thickBot="1" x14ac:dyDescent="0.45">
      <c r="B14" s="18"/>
      <c r="C14" s="74" t="s">
        <v>47</v>
      </c>
      <c r="D14" s="75"/>
      <c r="E14" s="21" t="str">
        <f>IF(E10="","",E10-E12-E13)</f>
        <v/>
      </c>
      <c r="F14" s="22" t="s">
        <v>50</v>
      </c>
      <c r="G14" s="23" t="s">
        <v>48</v>
      </c>
      <c r="H14" s="24"/>
      <c r="K14" s="49"/>
      <c r="L14" s="68" t="s">
        <v>57</v>
      </c>
      <c r="M14" s="69"/>
      <c r="N14" s="52" t="str">
        <f>IF(E6="","",ROUNDDOWN(E6*N15,-3))</f>
        <v/>
      </c>
      <c r="O14" s="53" t="s">
        <v>53</v>
      </c>
      <c r="P14" s="68" t="s">
        <v>58</v>
      </c>
      <c r="Q14" s="69"/>
      <c r="R14" s="55" t="str">
        <f>IF(E14="","",ROUNDDOWN(E14,-3))</f>
        <v/>
      </c>
      <c r="S14" s="54" t="s">
        <v>53</v>
      </c>
      <c r="T14" s="68" t="s">
        <v>54</v>
      </c>
      <c r="U14" s="69"/>
      <c r="V14" s="55">
        <f>MIN(N14,R14)</f>
        <v>0</v>
      </c>
      <c r="W14" s="54" t="s">
        <v>53</v>
      </c>
    </row>
    <row r="15" spans="1:23" ht="50.1" customHeight="1" thickBot="1" x14ac:dyDescent="0.45">
      <c r="B15" s="18"/>
      <c r="C15" s="59" t="s">
        <v>44</v>
      </c>
      <c r="D15" s="60"/>
      <c r="E15" s="25" t="str">
        <f>IF(E6="","",IF(V14&lt;R15,V14,R15))</f>
        <v/>
      </c>
      <c r="F15" s="26" t="s">
        <v>8</v>
      </c>
      <c r="G15" s="7" t="s">
        <v>29</v>
      </c>
      <c r="L15" s="70" t="s">
        <v>55</v>
      </c>
      <c r="M15" s="71"/>
      <c r="N15" s="50">
        <v>50000</v>
      </c>
      <c r="O15" s="51" t="s">
        <v>51</v>
      </c>
      <c r="P15" s="72" t="s">
        <v>56</v>
      </c>
      <c r="Q15" s="71"/>
      <c r="R15" s="50">
        <v>2500000</v>
      </c>
      <c r="S15" s="51" t="s">
        <v>52</v>
      </c>
    </row>
    <row r="16" spans="1:23" ht="49.5" customHeight="1" thickBot="1" x14ac:dyDescent="0.45">
      <c r="C16" s="76" t="s">
        <v>21</v>
      </c>
      <c r="D16" s="77"/>
      <c r="E16" s="25" t="str">
        <f>IF(E15="","",IF(E24&gt;250000,"ご相談ください",E15))</f>
        <v/>
      </c>
      <c r="F16" s="26" t="s">
        <v>22</v>
      </c>
      <c r="G16" s="4" t="s">
        <v>31</v>
      </c>
    </row>
    <row r="17" spans="2:25" ht="16.5" customHeight="1" x14ac:dyDescent="0.15">
      <c r="B17" s="1" t="s">
        <v>24</v>
      </c>
      <c r="C17" s="27"/>
      <c r="D17" s="28"/>
      <c r="E17" s="29"/>
      <c r="F17" s="30"/>
      <c r="G17" s="7"/>
      <c r="H17" s="24"/>
      <c r="I17" s="31"/>
      <c r="K17" s="47"/>
      <c r="L17" s="47"/>
      <c r="M17" s="47"/>
      <c r="N17" s="47"/>
      <c r="O17" s="47"/>
      <c r="P17" s="47"/>
      <c r="Q17" s="47"/>
      <c r="R17" s="47"/>
    </row>
    <row r="18" spans="2:25" ht="50.1" customHeight="1" x14ac:dyDescent="0.4">
      <c r="B18" s="18"/>
      <c r="C18" s="81" t="s">
        <v>25</v>
      </c>
      <c r="D18" s="81"/>
      <c r="E18" s="56"/>
      <c r="F18" s="32" t="s">
        <v>26</v>
      </c>
      <c r="G18" s="7" t="s">
        <v>33</v>
      </c>
    </row>
    <row r="19" spans="2:25" ht="50.1" customHeight="1" x14ac:dyDescent="0.4">
      <c r="B19" s="18"/>
      <c r="C19" s="82" t="s">
        <v>27</v>
      </c>
      <c r="D19" s="82"/>
      <c r="E19" s="56"/>
      <c r="F19" s="32" t="s">
        <v>28</v>
      </c>
      <c r="G19" s="7" t="s">
        <v>59</v>
      </c>
    </row>
    <row r="20" spans="2:25" ht="50.1" customHeight="1" x14ac:dyDescent="0.4">
      <c r="B20" s="18"/>
      <c r="C20" s="82" t="s">
        <v>67</v>
      </c>
      <c r="D20" s="82"/>
      <c r="E20" s="57"/>
      <c r="F20" s="32" t="s">
        <v>30</v>
      </c>
      <c r="G20" s="7" t="s">
        <v>60</v>
      </c>
    </row>
    <row r="21" spans="2:25" ht="50.1" customHeight="1" x14ac:dyDescent="0.4">
      <c r="B21" s="18"/>
      <c r="C21" s="82" t="s">
        <v>32</v>
      </c>
      <c r="D21" s="82"/>
      <c r="E21" s="33" t="str">
        <f>IF(E15="","",E15)</f>
        <v/>
      </c>
      <c r="F21" s="19" t="s">
        <v>68</v>
      </c>
      <c r="G21" s="7" t="s">
        <v>37</v>
      </c>
    </row>
    <row r="22" spans="2:25" ht="50.1" customHeight="1" x14ac:dyDescent="0.4">
      <c r="B22" s="18"/>
      <c r="C22" s="65" t="s">
        <v>34</v>
      </c>
      <c r="D22" s="65"/>
      <c r="E22" s="34" t="str">
        <f>IF(E6="","",E6*E19*24*365*E18/100)</f>
        <v/>
      </c>
      <c r="F22" s="35" t="s">
        <v>69</v>
      </c>
      <c r="G22" s="7" t="s">
        <v>61</v>
      </c>
    </row>
    <row r="23" spans="2:25" ht="49.5" customHeight="1" x14ac:dyDescent="0.4">
      <c r="B23" s="18"/>
      <c r="C23" s="65" t="s">
        <v>35</v>
      </c>
      <c r="D23" s="65"/>
      <c r="E23" s="36" t="str">
        <f>IF(E22="","",E22*E20/1000)</f>
        <v/>
      </c>
      <c r="F23" s="37" t="s">
        <v>70</v>
      </c>
      <c r="G23" s="7" t="s">
        <v>62</v>
      </c>
      <c r="K23" s="78"/>
      <c r="L23" s="79"/>
      <c r="M23" s="79"/>
      <c r="N23" s="79"/>
      <c r="O23" s="79"/>
      <c r="P23" s="79"/>
      <c r="Q23" s="79"/>
      <c r="R23" s="79"/>
    </row>
    <row r="24" spans="2:25" ht="50.1" customHeight="1" x14ac:dyDescent="0.4">
      <c r="B24" s="18"/>
      <c r="C24" s="65" t="s">
        <v>36</v>
      </c>
      <c r="D24" s="65"/>
      <c r="E24" s="36" t="str">
        <f>IF(E21="","",E21/E23)</f>
        <v/>
      </c>
      <c r="F24" s="32" t="s">
        <v>71</v>
      </c>
      <c r="G24" s="7" t="s">
        <v>63</v>
      </c>
      <c r="H24" s="24"/>
      <c r="K24" s="38"/>
      <c r="L24" s="38"/>
      <c r="M24" s="38"/>
      <c r="N24" s="38"/>
      <c r="O24" s="38"/>
      <c r="P24" s="38"/>
      <c r="Q24" s="38"/>
      <c r="R24" s="38"/>
    </row>
    <row r="25" spans="2:25" ht="12" customHeight="1" x14ac:dyDescent="0.4">
      <c r="B25" s="18"/>
      <c r="C25" s="39"/>
      <c r="D25" s="39"/>
      <c r="E25" s="40"/>
      <c r="F25" s="41"/>
      <c r="G25" s="42"/>
      <c r="H25" s="24"/>
      <c r="I25" s="31"/>
      <c r="K25" s="47"/>
      <c r="L25" s="47"/>
      <c r="M25" s="47"/>
      <c r="N25" s="47"/>
      <c r="O25" s="47"/>
      <c r="P25" s="47"/>
      <c r="Q25" s="47"/>
      <c r="R25" s="47"/>
    </row>
    <row r="26" spans="2:25" ht="16.5" customHeight="1" x14ac:dyDescent="0.15">
      <c r="B26" s="1" t="s">
        <v>38</v>
      </c>
      <c r="C26" s="27"/>
      <c r="D26" s="28"/>
      <c r="E26" s="29"/>
      <c r="F26" s="30"/>
      <c r="G26" s="7"/>
      <c r="H26" s="24"/>
      <c r="I26" s="31"/>
      <c r="K26" s="47"/>
      <c r="L26" s="47"/>
      <c r="M26" s="47"/>
      <c r="N26" s="47"/>
      <c r="O26" s="47"/>
      <c r="P26" s="47"/>
      <c r="Q26" s="47"/>
      <c r="R26" s="47"/>
    </row>
    <row r="27" spans="2:25" ht="50.1" customHeight="1" x14ac:dyDescent="0.4">
      <c r="B27" s="18"/>
      <c r="C27" s="65" t="s">
        <v>39</v>
      </c>
      <c r="D27" s="65"/>
      <c r="E27" s="20"/>
      <c r="F27" s="19" t="s">
        <v>40</v>
      </c>
      <c r="G27" s="7" t="s">
        <v>64</v>
      </c>
      <c r="K27" s="78"/>
      <c r="L27" s="78"/>
      <c r="M27" s="78"/>
      <c r="N27" s="78"/>
      <c r="O27" s="78"/>
      <c r="P27" s="78"/>
      <c r="Q27" s="78"/>
      <c r="R27" s="78"/>
    </row>
    <row r="28" spans="2:25" ht="50.1" customHeight="1" thickBot="1" x14ac:dyDescent="0.2">
      <c r="B28" s="18"/>
      <c r="C28" s="80" t="s">
        <v>41</v>
      </c>
      <c r="D28" s="80"/>
      <c r="E28" s="21" t="str">
        <f>IF(E6="","",E6*E19*24*365/100)</f>
        <v/>
      </c>
      <c r="F28" s="43" t="s">
        <v>72</v>
      </c>
      <c r="G28" s="7" t="s">
        <v>65</v>
      </c>
      <c r="H28" s="44" t="s">
        <v>42</v>
      </c>
    </row>
    <row r="29" spans="2:25" ht="50.1" customHeight="1" thickBot="1" x14ac:dyDescent="0.45">
      <c r="B29" s="18"/>
      <c r="C29" s="76" t="s">
        <v>43</v>
      </c>
      <c r="D29" s="77"/>
      <c r="E29" s="45" t="str">
        <f>IF(E28="","",E27/E28*100)</f>
        <v/>
      </c>
      <c r="F29" s="26" t="s">
        <v>73</v>
      </c>
      <c r="G29" s="7" t="s">
        <v>66</v>
      </c>
      <c r="H29" s="46" t="str">
        <f>IF(E29="","",IF(E29&gt;=50,"○",""))</f>
        <v/>
      </c>
      <c r="J29" s="58" t="s">
        <v>49</v>
      </c>
      <c r="K29" s="58"/>
      <c r="L29" s="58"/>
      <c r="M29" s="58"/>
      <c r="N29" s="58"/>
      <c r="O29" s="58"/>
      <c r="P29" s="58"/>
      <c r="Q29" s="58"/>
      <c r="R29" s="58"/>
      <c r="S29" s="58"/>
      <c r="T29" s="58"/>
      <c r="U29" s="58"/>
      <c r="V29" s="58"/>
      <c r="W29" s="58"/>
      <c r="X29" s="58"/>
      <c r="Y29" s="58"/>
    </row>
  </sheetData>
  <sheetProtection password="CC6D" sheet="1" objects="1" scenarios="1" selectLockedCells="1"/>
  <mergeCells count="34">
    <mergeCell ref="C22:D22"/>
    <mergeCell ref="C18:D18"/>
    <mergeCell ref="C19:D19"/>
    <mergeCell ref="C20:D20"/>
    <mergeCell ref="C21:D21"/>
    <mergeCell ref="C29:D29"/>
    <mergeCell ref="C23:D23"/>
    <mergeCell ref="K23:R23"/>
    <mergeCell ref="C24:D24"/>
    <mergeCell ref="C27:D27"/>
    <mergeCell ref="K27:R27"/>
    <mergeCell ref="C28:D28"/>
    <mergeCell ref="J29:Y29"/>
    <mergeCell ref="C16:D16"/>
    <mergeCell ref="C13:D13"/>
    <mergeCell ref="C12:D12"/>
    <mergeCell ref="C14:D14"/>
    <mergeCell ref="T14:U14"/>
    <mergeCell ref="K11:R11"/>
    <mergeCell ref="C15:D15"/>
    <mergeCell ref="B2:E2"/>
    <mergeCell ref="H2:I2"/>
    <mergeCell ref="D3:F3"/>
    <mergeCell ref="C6:D6"/>
    <mergeCell ref="C7:D7"/>
    <mergeCell ref="C8:D8"/>
    <mergeCell ref="L14:M14"/>
    <mergeCell ref="P14:Q14"/>
    <mergeCell ref="L15:M15"/>
    <mergeCell ref="P15:Q15"/>
    <mergeCell ref="C9:D9"/>
    <mergeCell ref="C10:D10"/>
    <mergeCell ref="H10:I10"/>
    <mergeCell ref="C11:D11"/>
  </mergeCells>
  <phoneticPr fontId="2"/>
  <pageMargins left="0.62992125984251968" right="0.23622047244094491" top="0.74803149606299213" bottom="0.55118110236220474" header="0.31496062992125984" footer="0.31496062992125984"/>
  <pageSetup paperSize="9" scale="6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9"/>
  <sheetViews>
    <sheetView showGridLines="0" view="pageBreakPreview" zoomScale="70" zoomScaleNormal="100" zoomScaleSheetLayoutView="70" workbookViewId="0">
      <selection activeCell="E7" sqref="E7"/>
    </sheetView>
  </sheetViews>
  <sheetFormatPr defaultColWidth="8" defaultRowHeight="13.5" x14ac:dyDescent="0.4"/>
  <cols>
    <col min="1" max="1" width="2.75" style="1" customWidth="1"/>
    <col min="2" max="2" width="3.625" style="1" customWidth="1"/>
    <col min="3" max="3" width="16.875" style="2" customWidth="1"/>
    <col min="4" max="4" width="20.25" style="1" customWidth="1"/>
    <col min="5" max="5" width="19.375" style="2" customWidth="1"/>
    <col min="6" max="6" width="27.875" style="3" customWidth="1"/>
    <col min="7" max="7" width="4.5" style="4" customWidth="1"/>
    <col min="8" max="8" width="9.625" style="1" customWidth="1"/>
    <col min="9" max="9" width="7.25" style="1" customWidth="1"/>
    <col min="10" max="11" width="10.75" style="1" customWidth="1"/>
    <col min="12" max="12" width="11.625" style="1" customWidth="1"/>
    <col min="13" max="13" width="11" style="1" customWidth="1"/>
    <col min="14" max="14" width="12.125" style="1" customWidth="1"/>
    <col min="15" max="15" width="8" style="1" customWidth="1"/>
    <col min="16" max="16" width="12.375" style="1" customWidth="1"/>
    <col min="17" max="17" width="8" style="1" customWidth="1"/>
    <col min="18" max="18" width="13.125" style="1" customWidth="1"/>
    <col min="19" max="19" width="8" style="1" customWidth="1"/>
    <col min="20" max="20" width="15.625" style="1" customWidth="1"/>
    <col min="21" max="21" width="8" style="1"/>
    <col min="22" max="22" width="19" style="1" customWidth="1"/>
    <col min="23" max="16384" width="8" style="1"/>
  </cols>
  <sheetData>
    <row r="1" spans="1:23" x14ac:dyDescent="0.4">
      <c r="A1" s="1" t="s">
        <v>0</v>
      </c>
    </row>
    <row r="2" spans="1:23" ht="33.6" customHeight="1" x14ac:dyDescent="0.4">
      <c r="A2" s="5"/>
      <c r="B2" s="61" t="s">
        <v>1</v>
      </c>
      <c r="C2" s="62"/>
      <c r="D2" s="62"/>
      <c r="E2" s="62"/>
      <c r="F2" s="6"/>
      <c r="G2" s="7"/>
      <c r="H2" s="63"/>
      <c r="I2" s="63"/>
    </row>
    <row r="3" spans="1:23" s="9" customFormat="1" ht="22.5" customHeight="1" thickBot="1" x14ac:dyDescent="0.45">
      <c r="C3" s="10" t="s">
        <v>3</v>
      </c>
      <c r="D3" s="64"/>
      <c r="E3" s="64"/>
      <c r="F3" s="64"/>
      <c r="G3" s="11"/>
      <c r="H3" s="12"/>
      <c r="J3" s="8" t="s">
        <v>2</v>
      </c>
    </row>
    <row r="4" spans="1:23" s="9" customFormat="1" ht="12.75" customHeight="1" x14ac:dyDescent="0.4">
      <c r="B4" s="13"/>
      <c r="C4" s="10"/>
      <c r="D4" s="14"/>
      <c r="E4" s="14"/>
      <c r="F4" s="14"/>
      <c r="G4" s="11"/>
      <c r="H4" s="12"/>
    </row>
    <row r="5" spans="1:23" ht="16.5" customHeight="1" x14ac:dyDescent="0.4">
      <c r="B5" s="1" t="s">
        <v>4</v>
      </c>
      <c r="C5" s="15"/>
      <c r="D5" s="15"/>
      <c r="E5" s="16"/>
      <c r="F5" s="17"/>
    </row>
    <row r="6" spans="1:23" ht="50.1" customHeight="1" x14ac:dyDescent="0.4">
      <c r="B6" s="18"/>
      <c r="C6" s="65" t="s">
        <v>74</v>
      </c>
      <c r="D6" s="65"/>
      <c r="E6" s="20">
        <v>20</v>
      </c>
      <c r="F6" s="19" t="s">
        <v>5</v>
      </c>
      <c r="G6" s="7" t="s">
        <v>6</v>
      </c>
    </row>
    <row r="7" spans="1:23" ht="50.1" customHeight="1" x14ac:dyDescent="0.4">
      <c r="B7" s="18"/>
      <c r="C7" s="66" t="s">
        <v>7</v>
      </c>
      <c r="D7" s="67"/>
      <c r="E7" s="20">
        <v>100000</v>
      </c>
      <c r="F7" s="19" t="s">
        <v>8</v>
      </c>
      <c r="G7" s="7" t="s">
        <v>9</v>
      </c>
    </row>
    <row r="8" spans="1:23" ht="50.1" customHeight="1" x14ac:dyDescent="0.4">
      <c r="B8" s="18"/>
      <c r="C8" s="66" t="s">
        <v>10</v>
      </c>
      <c r="D8" s="67"/>
      <c r="E8" s="20">
        <v>3000000</v>
      </c>
      <c r="F8" s="19" t="s">
        <v>8</v>
      </c>
      <c r="G8" s="7" t="s">
        <v>11</v>
      </c>
    </row>
    <row r="9" spans="1:23" ht="50.1" customHeight="1" x14ac:dyDescent="0.4">
      <c r="B9" s="18"/>
      <c r="C9" s="66" t="s">
        <v>12</v>
      </c>
      <c r="D9" s="67"/>
      <c r="E9" s="20">
        <v>3000000</v>
      </c>
      <c r="F9" s="19" t="s">
        <v>8</v>
      </c>
      <c r="G9" s="7" t="s">
        <v>13</v>
      </c>
    </row>
    <row r="10" spans="1:23" ht="50.1" customHeight="1" x14ac:dyDescent="0.15">
      <c r="B10" s="18"/>
      <c r="C10" s="66" t="s">
        <v>14</v>
      </c>
      <c r="D10" s="67"/>
      <c r="E10" s="21">
        <f>IF(AND(E7="",E8="",E9=""),"",E7+E8+E9)</f>
        <v>6100000</v>
      </c>
      <c r="F10" s="19" t="s">
        <v>15</v>
      </c>
      <c r="G10" s="7" t="s">
        <v>16</v>
      </c>
      <c r="H10" s="73"/>
      <c r="I10" s="73"/>
    </row>
    <row r="11" spans="1:23" ht="50.1" customHeight="1" x14ac:dyDescent="0.4">
      <c r="B11" s="18"/>
      <c r="C11" s="74" t="s">
        <v>17</v>
      </c>
      <c r="D11" s="75"/>
      <c r="E11" s="21">
        <f>IF(E6="","",IF(E10="","",E10/ROUND(E6,1)))</f>
        <v>305000</v>
      </c>
      <c r="F11" s="22" t="s">
        <v>18</v>
      </c>
      <c r="G11" s="23" t="s">
        <v>19</v>
      </c>
      <c r="H11" s="24"/>
      <c r="K11" s="58"/>
      <c r="L11" s="58"/>
      <c r="M11" s="58"/>
      <c r="N11" s="58"/>
      <c r="O11" s="58"/>
      <c r="P11" s="58"/>
      <c r="Q11" s="58"/>
      <c r="R11" s="58"/>
    </row>
    <row r="12" spans="1:23" ht="50.1" customHeight="1" x14ac:dyDescent="0.4">
      <c r="B12" s="18"/>
      <c r="C12" s="66" t="s">
        <v>45</v>
      </c>
      <c r="D12" s="67"/>
      <c r="E12" s="20">
        <v>1000000</v>
      </c>
      <c r="F12" s="19" t="s">
        <v>8</v>
      </c>
      <c r="G12" s="7" t="s">
        <v>20</v>
      </c>
    </row>
    <row r="13" spans="1:23" ht="50.1" customHeight="1" x14ac:dyDescent="0.4">
      <c r="B13" s="18"/>
      <c r="C13" s="66" t="s">
        <v>46</v>
      </c>
      <c r="D13" s="67"/>
      <c r="E13" s="20">
        <v>0</v>
      </c>
      <c r="F13" s="19" t="s">
        <v>8</v>
      </c>
      <c r="G13" s="7" t="s">
        <v>23</v>
      </c>
    </row>
    <row r="14" spans="1:23" ht="50.1" customHeight="1" thickBot="1" x14ac:dyDescent="0.45">
      <c r="B14" s="18"/>
      <c r="C14" s="74" t="s">
        <v>47</v>
      </c>
      <c r="D14" s="75"/>
      <c r="E14" s="21">
        <f>IF(E10="","",E10-E12-E13)</f>
        <v>5100000</v>
      </c>
      <c r="F14" s="22" t="s">
        <v>50</v>
      </c>
      <c r="G14" s="23" t="s">
        <v>48</v>
      </c>
      <c r="H14" s="24"/>
      <c r="K14" s="49"/>
      <c r="L14" s="68" t="s">
        <v>57</v>
      </c>
      <c r="M14" s="69"/>
      <c r="N14" s="52">
        <f>IF(E6="","",ROUNDDOWN(E6*N15,-3))</f>
        <v>1000000</v>
      </c>
      <c r="O14" s="53" t="s">
        <v>53</v>
      </c>
      <c r="P14" s="68" t="s">
        <v>58</v>
      </c>
      <c r="Q14" s="69"/>
      <c r="R14" s="55">
        <f>IF(E14="","",ROUNDDOWN(E14,-3))</f>
        <v>5100000</v>
      </c>
      <c r="S14" s="54" t="s">
        <v>53</v>
      </c>
      <c r="T14" s="68" t="s">
        <v>54</v>
      </c>
      <c r="U14" s="69"/>
      <c r="V14" s="55">
        <f>MIN(N14,R14)</f>
        <v>1000000</v>
      </c>
      <c r="W14" s="54" t="s">
        <v>53</v>
      </c>
    </row>
    <row r="15" spans="1:23" ht="50.1" customHeight="1" thickBot="1" x14ac:dyDescent="0.45">
      <c r="B15" s="18"/>
      <c r="C15" s="59" t="s">
        <v>44</v>
      </c>
      <c r="D15" s="60"/>
      <c r="E15" s="25">
        <f>IF(E6="","",IF(V14&lt;R15,V14,R15))</f>
        <v>1000000</v>
      </c>
      <c r="F15" s="26" t="s">
        <v>8</v>
      </c>
      <c r="G15" s="7" t="s">
        <v>29</v>
      </c>
      <c r="L15" s="70" t="s">
        <v>55</v>
      </c>
      <c r="M15" s="71"/>
      <c r="N15" s="50">
        <v>50000</v>
      </c>
      <c r="O15" s="51" t="s">
        <v>51</v>
      </c>
      <c r="P15" s="72" t="s">
        <v>56</v>
      </c>
      <c r="Q15" s="71"/>
      <c r="R15" s="50">
        <v>2500000</v>
      </c>
      <c r="S15" s="51" t="s">
        <v>52</v>
      </c>
    </row>
    <row r="16" spans="1:23" ht="49.5" customHeight="1" thickBot="1" x14ac:dyDescent="0.45">
      <c r="C16" s="76" t="s">
        <v>21</v>
      </c>
      <c r="D16" s="77"/>
      <c r="E16" s="25">
        <f>IF(E15="","",IF(E24&gt;250000,"ご相談ください",E15))</f>
        <v>1000000</v>
      </c>
      <c r="F16" s="26" t="s">
        <v>22</v>
      </c>
      <c r="G16" s="4" t="s">
        <v>31</v>
      </c>
    </row>
    <row r="17" spans="2:25" ht="16.5" customHeight="1" x14ac:dyDescent="0.15">
      <c r="B17" s="1" t="s">
        <v>24</v>
      </c>
      <c r="C17" s="27"/>
      <c r="D17" s="28"/>
      <c r="E17" s="29"/>
      <c r="F17" s="30"/>
      <c r="G17" s="7"/>
      <c r="H17" s="24"/>
      <c r="I17" s="31"/>
      <c r="K17" s="48"/>
      <c r="L17" s="48"/>
      <c r="M17" s="48"/>
      <c r="N17" s="48"/>
      <c r="O17" s="48"/>
      <c r="P17" s="48"/>
      <c r="Q17" s="48"/>
      <c r="R17" s="48"/>
    </row>
    <row r="18" spans="2:25" ht="50.1" customHeight="1" x14ac:dyDescent="0.4">
      <c r="B18" s="18"/>
      <c r="C18" s="81" t="s">
        <v>25</v>
      </c>
      <c r="D18" s="81"/>
      <c r="E18" s="56">
        <v>17</v>
      </c>
      <c r="F18" s="32" t="s">
        <v>26</v>
      </c>
      <c r="G18" s="7" t="s">
        <v>33</v>
      </c>
    </row>
    <row r="19" spans="2:25" ht="50.1" customHeight="1" x14ac:dyDescent="0.4">
      <c r="B19" s="18"/>
      <c r="C19" s="82" t="s">
        <v>27</v>
      </c>
      <c r="D19" s="82"/>
      <c r="E19" s="56">
        <v>13</v>
      </c>
      <c r="F19" s="32" t="s">
        <v>28</v>
      </c>
      <c r="G19" s="7" t="s">
        <v>59</v>
      </c>
    </row>
    <row r="20" spans="2:25" ht="50.1" customHeight="1" x14ac:dyDescent="0.4">
      <c r="B20" s="18"/>
      <c r="C20" s="82" t="s">
        <v>67</v>
      </c>
      <c r="D20" s="82"/>
      <c r="E20" s="57">
        <v>0.46700000000000003</v>
      </c>
      <c r="F20" s="32" t="s">
        <v>30</v>
      </c>
      <c r="G20" s="7" t="s">
        <v>60</v>
      </c>
    </row>
    <row r="21" spans="2:25" ht="50.1" customHeight="1" x14ac:dyDescent="0.4">
      <c r="B21" s="18"/>
      <c r="C21" s="82" t="s">
        <v>32</v>
      </c>
      <c r="D21" s="82"/>
      <c r="E21" s="33">
        <f>IF(E15="","",E15)</f>
        <v>1000000</v>
      </c>
      <c r="F21" s="19" t="s">
        <v>68</v>
      </c>
      <c r="G21" s="7" t="s">
        <v>37</v>
      </c>
    </row>
    <row r="22" spans="2:25" ht="50.1" customHeight="1" x14ac:dyDescent="0.4">
      <c r="B22" s="18"/>
      <c r="C22" s="65" t="s">
        <v>34</v>
      </c>
      <c r="D22" s="65"/>
      <c r="E22" s="34">
        <f>IF(E6="","",E6*E19*24*365*E18/100)</f>
        <v>387192</v>
      </c>
      <c r="F22" s="35" t="s">
        <v>69</v>
      </c>
      <c r="G22" s="7" t="s">
        <v>61</v>
      </c>
    </row>
    <row r="23" spans="2:25" ht="49.5" customHeight="1" x14ac:dyDescent="0.4">
      <c r="B23" s="18"/>
      <c r="C23" s="65" t="s">
        <v>35</v>
      </c>
      <c r="D23" s="65"/>
      <c r="E23" s="36">
        <f>IF(E22="","",E22*E20/1000)</f>
        <v>180.81866400000001</v>
      </c>
      <c r="F23" s="37" t="s">
        <v>70</v>
      </c>
      <c r="G23" s="7" t="s">
        <v>62</v>
      </c>
      <c r="K23" s="78"/>
      <c r="L23" s="79"/>
      <c r="M23" s="79"/>
      <c r="N23" s="79"/>
      <c r="O23" s="79"/>
      <c r="P23" s="79"/>
      <c r="Q23" s="79"/>
      <c r="R23" s="79"/>
    </row>
    <row r="24" spans="2:25" ht="50.1" customHeight="1" x14ac:dyDescent="0.4">
      <c r="B24" s="18"/>
      <c r="C24" s="65" t="s">
        <v>36</v>
      </c>
      <c r="D24" s="65"/>
      <c r="E24" s="36">
        <f>IF(E21="","",E21/E23)</f>
        <v>5530.4025473830507</v>
      </c>
      <c r="F24" s="32" t="s">
        <v>71</v>
      </c>
      <c r="G24" s="7" t="s">
        <v>63</v>
      </c>
      <c r="H24" s="24"/>
      <c r="K24" s="38"/>
      <c r="L24" s="38"/>
      <c r="M24" s="38"/>
      <c r="N24" s="38"/>
      <c r="O24" s="38"/>
      <c r="P24" s="38"/>
      <c r="Q24" s="38"/>
      <c r="R24" s="38"/>
    </row>
    <row r="25" spans="2:25" ht="12" customHeight="1" x14ac:dyDescent="0.4">
      <c r="B25" s="18"/>
      <c r="C25" s="39"/>
      <c r="D25" s="39"/>
      <c r="E25" s="40"/>
      <c r="F25" s="41"/>
      <c r="G25" s="42"/>
      <c r="H25" s="24"/>
      <c r="I25" s="31"/>
      <c r="K25" s="48"/>
      <c r="L25" s="48"/>
      <c r="M25" s="48"/>
      <c r="N25" s="48"/>
      <c r="O25" s="48"/>
      <c r="P25" s="48"/>
      <c r="Q25" s="48"/>
      <c r="R25" s="48"/>
    </row>
    <row r="26" spans="2:25" ht="16.5" customHeight="1" x14ac:dyDescent="0.15">
      <c r="B26" s="1" t="s">
        <v>38</v>
      </c>
      <c r="C26" s="27"/>
      <c r="D26" s="28"/>
      <c r="E26" s="29"/>
      <c r="F26" s="30"/>
      <c r="G26" s="7"/>
      <c r="H26" s="24"/>
      <c r="I26" s="31"/>
      <c r="K26" s="48"/>
      <c r="L26" s="48"/>
      <c r="M26" s="48"/>
      <c r="N26" s="48"/>
      <c r="O26" s="48"/>
      <c r="P26" s="48"/>
      <c r="Q26" s="48"/>
      <c r="R26" s="48"/>
    </row>
    <row r="27" spans="2:25" ht="50.1" customHeight="1" x14ac:dyDescent="0.4">
      <c r="B27" s="18"/>
      <c r="C27" s="65" t="s">
        <v>39</v>
      </c>
      <c r="D27" s="65"/>
      <c r="E27" s="20">
        <v>20000</v>
      </c>
      <c r="F27" s="19" t="s">
        <v>40</v>
      </c>
      <c r="G27" s="7" t="s">
        <v>64</v>
      </c>
      <c r="K27" s="78"/>
      <c r="L27" s="78"/>
      <c r="M27" s="78"/>
      <c r="N27" s="78"/>
      <c r="O27" s="78"/>
      <c r="P27" s="78"/>
      <c r="Q27" s="78"/>
      <c r="R27" s="78"/>
    </row>
    <row r="28" spans="2:25" ht="50.1" customHeight="1" thickBot="1" x14ac:dyDescent="0.2">
      <c r="B28" s="18"/>
      <c r="C28" s="80" t="s">
        <v>41</v>
      </c>
      <c r="D28" s="80"/>
      <c r="E28" s="21">
        <f>IF(E6="","",E6*E19*24*365/100)</f>
        <v>22776</v>
      </c>
      <c r="F28" s="43" t="s">
        <v>72</v>
      </c>
      <c r="G28" s="7" t="s">
        <v>65</v>
      </c>
      <c r="H28" s="44" t="s">
        <v>42</v>
      </c>
    </row>
    <row r="29" spans="2:25" ht="50.1" customHeight="1" thickBot="1" x14ac:dyDescent="0.45">
      <c r="B29" s="18"/>
      <c r="C29" s="76" t="s">
        <v>43</v>
      </c>
      <c r="D29" s="77"/>
      <c r="E29" s="45">
        <f>IF(E28="","",E27/E28*100)</f>
        <v>87.811731647348097</v>
      </c>
      <c r="F29" s="26" t="s">
        <v>73</v>
      </c>
      <c r="G29" s="7" t="s">
        <v>66</v>
      </c>
      <c r="H29" s="46" t="str">
        <f>IF(E29="","",IF(E29&gt;=50,"○",""))</f>
        <v>○</v>
      </c>
      <c r="J29" s="58" t="s">
        <v>49</v>
      </c>
      <c r="K29" s="58"/>
      <c r="L29" s="58"/>
      <c r="M29" s="58"/>
      <c r="N29" s="58"/>
      <c r="O29" s="58"/>
      <c r="P29" s="58"/>
      <c r="Q29" s="58"/>
      <c r="R29" s="58"/>
      <c r="S29" s="58"/>
      <c r="T29" s="58"/>
      <c r="U29" s="58"/>
      <c r="V29" s="58"/>
      <c r="W29" s="58"/>
      <c r="X29" s="58"/>
      <c r="Y29" s="58"/>
    </row>
  </sheetData>
  <sheetProtection password="CC6D" sheet="1" objects="1" scenarios="1" selectLockedCells="1"/>
  <mergeCells count="34">
    <mergeCell ref="C29:D29"/>
    <mergeCell ref="J29:Y29"/>
    <mergeCell ref="C23:D23"/>
    <mergeCell ref="K23:R23"/>
    <mergeCell ref="C24:D24"/>
    <mergeCell ref="C27:D27"/>
    <mergeCell ref="K27:R27"/>
    <mergeCell ref="C28:D28"/>
    <mergeCell ref="C22:D22"/>
    <mergeCell ref="C13:D13"/>
    <mergeCell ref="C14:D14"/>
    <mergeCell ref="L14:M14"/>
    <mergeCell ref="P14:Q14"/>
    <mergeCell ref="C16:D16"/>
    <mergeCell ref="C18:D18"/>
    <mergeCell ref="C19:D19"/>
    <mergeCell ref="C20:D20"/>
    <mergeCell ref="C21:D21"/>
    <mergeCell ref="T14:U14"/>
    <mergeCell ref="C15:D15"/>
    <mergeCell ref="L15:M15"/>
    <mergeCell ref="P15:Q15"/>
    <mergeCell ref="C9:D9"/>
    <mergeCell ref="C10:D10"/>
    <mergeCell ref="H10:I10"/>
    <mergeCell ref="C11:D11"/>
    <mergeCell ref="K11:R11"/>
    <mergeCell ref="C12:D12"/>
    <mergeCell ref="C8:D8"/>
    <mergeCell ref="B2:E2"/>
    <mergeCell ref="H2:I2"/>
    <mergeCell ref="D3:F3"/>
    <mergeCell ref="C6:D6"/>
    <mergeCell ref="C7:D7"/>
  </mergeCells>
  <phoneticPr fontId="2"/>
  <pageMargins left="0.62992125984251968" right="0.23622047244094491" top="0.74803149606299213" bottom="0.55118110236220474" header="0.31496062992125984" footer="0.31496062992125984"/>
  <pageSetup paperSize="9" scale="6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様式第2号別紙1</vt:lpstr>
      <vt:lpstr>様式第2号別紙1 (記入例)</vt:lpstr>
      <vt:lpstr>様式第2号別紙1!Print_Area</vt:lpstr>
      <vt:lpstr>'様式第2号別紙1 (記入例)'!Print_Area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仙台市</dc:creator>
  <cp:lastModifiedBy>仙台市</cp:lastModifiedBy>
  <cp:lastPrinted>2024-03-18T00:45:16Z</cp:lastPrinted>
  <dcterms:created xsi:type="dcterms:W3CDTF">2022-08-25T09:13:06Z</dcterms:created>
  <dcterms:modified xsi:type="dcterms:W3CDTF">2024-04-17T01:55:49Z</dcterms:modified>
</cp:coreProperties>
</file>