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nt226om\温暖化対策推進課\★★★脱炭素都市推進部★★★\40_脱炭素経営推進課\60_グリーン成長係\10_係事業\30_事業者用太陽光発電システム導入支援補助金\R6（2024）\201_交付要綱・様式\様式\"/>
    </mc:Choice>
  </mc:AlternateContent>
  <bookViews>
    <workbookView xWindow="0" yWindow="0" windowWidth="17775" windowHeight="6750"/>
  </bookViews>
  <sheets>
    <sheet name="様式第17号別紙1" sheetId="3" r:id="rId1"/>
    <sheet name="様式第17号別紙1 (記入例)" sheetId="6" r:id="rId2"/>
  </sheets>
  <definedNames>
    <definedName name="_xlnm.Print_Area" localSheetId="0">様式第17号別紙1!$A$1:$I$32</definedName>
    <definedName name="_xlnm.Print_Area" localSheetId="1">'様式第17号別紙1 (記入例)'!$A$1:$I$32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6" l="1"/>
  <c r="E31" i="6" s="1"/>
  <c r="H31" i="6" s="1"/>
  <c r="E24" i="6"/>
  <c r="E25" i="6" s="1"/>
  <c r="N16" i="6"/>
  <c r="E12" i="6"/>
  <c r="E16" i="6" s="1"/>
  <c r="R16" i="6" s="1"/>
  <c r="E13" i="6" l="1"/>
  <c r="V16" i="6"/>
  <c r="E17" i="6" s="1"/>
  <c r="E30" i="3"/>
  <c r="E24" i="3"/>
  <c r="N16" i="3"/>
  <c r="E12" i="3"/>
  <c r="E16" i="3" s="1"/>
  <c r="R16" i="3" s="1"/>
  <c r="E23" i="6" l="1"/>
  <c r="E26" i="6" s="1"/>
  <c r="E18" i="6" s="1"/>
  <c r="V16" i="3"/>
  <c r="E17" i="3" s="1"/>
  <c r="E31" i="3"/>
  <c r="H31" i="3" s="1"/>
  <c r="E25" i="3"/>
  <c r="E13" i="3"/>
  <c r="E23" i="3" l="1"/>
  <c r="E26" i="3" s="1"/>
  <c r="E18" i="3" s="1"/>
</calcChain>
</file>

<file path=xl/sharedStrings.xml><?xml version="1.0" encoding="utf-8"?>
<sst xmlns="http://schemas.openxmlformats.org/spreadsheetml/2006/main" count="166" uniqueCount="76">
  <si>
    <t>←黄色セルを入力してください</t>
    <rPh sb="1" eb="3">
      <t>キイロ</t>
    </rPh>
    <rPh sb="6" eb="8">
      <t>ニュウリョク</t>
    </rPh>
    <phoneticPr fontId="3"/>
  </si>
  <si>
    <t>補助事業名称：</t>
    <rPh sb="0" eb="2">
      <t>ホジョ</t>
    </rPh>
    <rPh sb="2" eb="4">
      <t>ジギョウ</t>
    </rPh>
    <rPh sb="4" eb="6">
      <t>メイショウ</t>
    </rPh>
    <phoneticPr fontId="14"/>
  </si>
  <si>
    <t>１　補助対象経費</t>
    <rPh sb="2" eb="4">
      <t>ホジョ</t>
    </rPh>
    <rPh sb="4" eb="6">
      <t>タイショウ</t>
    </rPh>
    <rPh sb="6" eb="8">
      <t>ケイヒ</t>
    </rPh>
    <phoneticPr fontId="3"/>
  </si>
  <si>
    <t>kW</t>
    <phoneticPr fontId="3"/>
  </si>
  <si>
    <t>A</t>
    <phoneticPr fontId="3"/>
  </si>
  <si>
    <t>太陽光発電システムの設計費（税抜）</t>
    <rPh sb="0" eb="3">
      <t>タイヨウコウ</t>
    </rPh>
    <rPh sb="3" eb="5">
      <t>ハツデン</t>
    </rPh>
    <rPh sb="10" eb="12">
      <t>セッケイ</t>
    </rPh>
    <rPh sb="12" eb="13">
      <t>ヒ</t>
    </rPh>
    <rPh sb="14" eb="15">
      <t>ゼイ</t>
    </rPh>
    <rPh sb="15" eb="16">
      <t>ヌ</t>
    </rPh>
    <phoneticPr fontId="3"/>
  </si>
  <si>
    <t>円</t>
    <rPh sb="0" eb="1">
      <t>エン</t>
    </rPh>
    <phoneticPr fontId="3"/>
  </si>
  <si>
    <t>B</t>
    <phoneticPr fontId="3"/>
  </si>
  <si>
    <t>太陽光発電システムの設備費（税抜）
　　・機械装置等の購入
　　・据付け等</t>
    <rPh sb="0" eb="3">
      <t>タイヨウコウ</t>
    </rPh>
    <rPh sb="3" eb="5">
      <t>ハツデン</t>
    </rPh>
    <rPh sb="10" eb="13">
      <t>セツビヒ</t>
    </rPh>
    <rPh sb="14" eb="15">
      <t>ゼイ</t>
    </rPh>
    <rPh sb="15" eb="16">
      <t>ヌ</t>
    </rPh>
    <rPh sb="21" eb="23">
      <t>キカイ</t>
    </rPh>
    <rPh sb="23" eb="25">
      <t>ソウチ</t>
    </rPh>
    <rPh sb="25" eb="26">
      <t>トウ</t>
    </rPh>
    <rPh sb="27" eb="29">
      <t>コウニュウ</t>
    </rPh>
    <rPh sb="33" eb="35">
      <t>スエツケ</t>
    </rPh>
    <rPh sb="36" eb="37">
      <t>トウ</t>
    </rPh>
    <phoneticPr fontId="3"/>
  </si>
  <si>
    <t>C</t>
    <phoneticPr fontId="3"/>
  </si>
  <si>
    <t>太陽光発電システムの工事費（税抜）
　　・既存設備の撤去
　　・配管、配電等の工事</t>
    <rPh sb="10" eb="12">
      <t>コウジ</t>
    </rPh>
    <rPh sb="21" eb="23">
      <t>キゾン</t>
    </rPh>
    <rPh sb="23" eb="25">
      <t>セツビ</t>
    </rPh>
    <rPh sb="26" eb="28">
      <t>テッキョ</t>
    </rPh>
    <rPh sb="32" eb="34">
      <t>ハイカン</t>
    </rPh>
    <rPh sb="35" eb="37">
      <t>ハイデン</t>
    </rPh>
    <rPh sb="37" eb="38">
      <t>トウ</t>
    </rPh>
    <rPh sb="39" eb="41">
      <t>コウジ</t>
    </rPh>
    <phoneticPr fontId="3"/>
  </si>
  <si>
    <t>D</t>
    <phoneticPr fontId="3"/>
  </si>
  <si>
    <t>太陽光発電システムの補助対象経費（税抜）</t>
    <rPh sb="10" eb="12">
      <t>ホジョ</t>
    </rPh>
    <rPh sb="12" eb="14">
      <t>タイショウ</t>
    </rPh>
    <rPh sb="14" eb="16">
      <t>ケイヒ</t>
    </rPh>
    <rPh sb="17" eb="18">
      <t>ゼイ</t>
    </rPh>
    <rPh sb="18" eb="19">
      <t>ヌ</t>
    </rPh>
    <phoneticPr fontId="3"/>
  </si>
  <si>
    <t>円（B＋C＋D)</t>
    <rPh sb="0" eb="1">
      <t>エン</t>
    </rPh>
    <phoneticPr fontId="3"/>
  </si>
  <si>
    <t>E</t>
    <phoneticPr fontId="3"/>
  </si>
  <si>
    <t>太陽光発電システム1kWあたりの補助対象経費</t>
    <rPh sb="0" eb="3">
      <t>タイヨウコウ</t>
    </rPh>
    <rPh sb="3" eb="5">
      <t>ハツデン</t>
    </rPh>
    <rPh sb="16" eb="18">
      <t>ホジョ</t>
    </rPh>
    <rPh sb="18" eb="20">
      <t>タイショウ</t>
    </rPh>
    <rPh sb="20" eb="22">
      <t>ケイヒ</t>
    </rPh>
    <phoneticPr fontId="3"/>
  </si>
  <si>
    <t>円/kW（E÷A）</t>
    <rPh sb="0" eb="1">
      <t>エン</t>
    </rPh>
    <phoneticPr fontId="3"/>
  </si>
  <si>
    <t>F</t>
    <phoneticPr fontId="3"/>
  </si>
  <si>
    <t>G</t>
    <phoneticPr fontId="3"/>
  </si>
  <si>
    <t>費用効率性を考慮した補助交付申請額</t>
    <rPh sb="0" eb="2">
      <t>ヒヨウ</t>
    </rPh>
    <rPh sb="2" eb="5">
      <t>コウリツセイ</t>
    </rPh>
    <rPh sb="6" eb="8">
      <t>コウリョ</t>
    </rPh>
    <rPh sb="10" eb="12">
      <t>ホジョ</t>
    </rPh>
    <rPh sb="12" eb="14">
      <t>コウフ</t>
    </rPh>
    <rPh sb="14" eb="16">
      <t>シンセイ</t>
    </rPh>
    <rPh sb="16" eb="17">
      <t>ガク</t>
    </rPh>
    <phoneticPr fontId="19"/>
  </si>
  <si>
    <t>円</t>
    <rPh sb="0" eb="1">
      <t>エン</t>
    </rPh>
    <phoneticPr fontId="19"/>
  </si>
  <si>
    <t>H</t>
    <phoneticPr fontId="3"/>
  </si>
  <si>
    <t>２　費用効率性</t>
    <rPh sb="2" eb="4">
      <t>ヒヨウ</t>
    </rPh>
    <rPh sb="4" eb="7">
      <t>コウリツセイ</t>
    </rPh>
    <phoneticPr fontId="3"/>
  </si>
  <si>
    <t>太陽光発電設備の処分制限期間</t>
    <rPh sb="0" eb="2">
      <t>タイヨウコウ</t>
    </rPh>
    <rPh sb="2" eb="4">
      <t>ハツデン</t>
    </rPh>
    <rPh sb="4" eb="6">
      <t>セツビ</t>
    </rPh>
    <phoneticPr fontId="2"/>
  </si>
  <si>
    <t>年</t>
    <rPh sb="0" eb="1">
      <t>ネン</t>
    </rPh>
    <phoneticPr fontId="2"/>
  </si>
  <si>
    <t>設備利用率</t>
    <rPh sb="0" eb="2">
      <t>セツビ</t>
    </rPh>
    <rPh sb="2" eb="5">
      <t>リヨウリツ</t>
    </rPh>
    <phoneticPr fontId="19"/>
  </si>
  <si>
    <t>%</t>
    <phoneticPr fontId="3"/>
  </si>
  <si>
    <t>J</t>
    <phoneticPr fontId="3"/>
  </si>
  <si>
    <t>kg-CO2/kWh</t>
    <phoneticPr fontId="3"/>
  </si>
  <si>
    <t>K</t>
    <phoneticPr fontId="3"/>
  </si>
  <si>
    <t>太陽光発電システムの補助金交付申請額合計</t>
    <rPh sb="0" eb="3">
      <t>タイヨウコウ</t>
    </rPh>
    <rPh sb="3" eb="5">
      <t>ハツデン</t>
    </rPh>
    <rPh sb="10" eb="12">
      <t>ホジョ</t>
    </rPh>
    <rPh sb="12" eb="13">
      <t>キン</t>
    </rPh>
    <rPh sb="13" eb="15">
      <t>コウフ</t>
    </rPh>
    <rPh sb="15" eb="17">
      <t>シンセイ</t>
    </rPh>
    <rPh sb="17" eb="18">
      <t>ガク</t>
    </rPh>
    <rPh sb="18" eb="20">
      <t>ゴウケイ</t>
    </rPh>
    <phoneticPr fontId="19"/>
  </si>
  <si>
    <t>L</t>
    <phoneticPr fontId="20"/>
  </si>
  <si>
    <t>処分制限期間における累計の発電量</t>
    <rPh sb="10" eb="12">
      <t>ルイケイ</t>
    </rPh>
    <rPh sb="13" eb="15">
      <t>ハツデン</t>
    </rPh>
    <rPh sb="15" eb="16">
      <t>リョウ</t>
    </rPh>
    <phoneticPr fontId="19"/>
  </si>
  <si>
    <t>処分制限期間における累計のCO2削減量</t>
    <rPh sb="10" eb="12">
      <t>ルイケイ</t>
    </rPh>
    <rPh sb="16" eb="18">
      <t>サクゲン</t>
    </rPh>
    <rPh sb="18" eb="19">
      <t>リョウ</t>
    </rPh>
    <phoneticPr fontId="19"/>
  </si>
  <si>
    <t>処分制限期間における平均の費用効率性</t>
    <rPh sb="13" eb="15">
      <t>ヒヨウ</t>
    </rPh>
    <rPh sb="15" eb="18">
      <t>コウリツセイ</t>
    </rPh>
    <phoneticPr fontId="19"/>
  </si>
  <si>
    <t>O</t>
    <phoneticPr fontId="20"/>
  </si>
  <si>
    <t>３　自家消費率</t>
    <rPh sb="2" eb="4">
      <t>ジカ</t>
    </rPh>
    <rPh sb="4" eb="6">
      <t>ショウヒ</t>
    </rPh>
    <rPh sb="6" eb="7">
      <t>リツ</t>
    </rPh>
    <phoneticPr fontId="3"/>
  </si>
  <si>
    <t>年間想定自家消費電力量</t>
    <rPh sb="0" eb="2">
      <t>ネンカン</t>
    </rPh>
    <rPh sb="2" eb="4">
      <t>ソウテイ</t>
    </rPh>
    <rPh sb="4" eb="6">
      <t>ジカ</t>
    </rPh>
    <rPh sb="6" eb="8">
      <t>ショウヒ</t>
    </rPh>
    <rPh sb="8" eb="10">
      <t>デンリョク</t>
    </rPh>
    <rPh sb="10" eb="11">
      <t>リョウ</t>
    </rPh>
    <phoneticPr fontId="19"/>
  </si>
  <si>
    <t>kWh</t>
    <phoneticPr fontId="3"/>
  </si>
  <si>
    <t>年間想定発電量</t>
    <rPh sb="0" eb="2">
      <t>ネンカン</t>
    </rPh>
    <rPh sb="2" eb="4">
      <t>ソウテイ</t>
    </rPh>
    <rPh sb="4" eb="6">
      <t>ハツデン</t>
    </rPh>
    <rPh sb="6" eb="7">
      <t>リョウ</t>
    </rPh>
    <phoneticPr fontId="19"/>
  </si>
  <si>
    <t>【自家消費率判定】</t>
    <rPh sb="1" eb="3">
      <t>ジカ</t>
    </rPh>
    <rPh sb="3" eb="5">
      <t>ショウヒ</t>
    </rPh>
    <rPh sb="5" eb="6">
      <t>リツ</t>
    </rPh>
    <phoneticPr fontId="3"/>
  </si>
  <si>
    <t>自家消費率</t>
    <rPh sb="0" eb="2">
      <t>ジカ</t>
    </rPh>
    <rPh sb="2" eb="4">
      <t>ショウヒ</t>
    </rPh>
    <rPh sb="4" eb="5">
      <t>リツ</t>
    </rPh>
    <phoneticPr fontId="19"/>
  </si>
  <si>
    <t>太陽光発電システムの補助金交付申請額
（発電出力に１kW当たり5万円を乗じて得た額と補助対象経費のいずれか小さい額、250万円上限）</t>
    <rPh sb="0" eb="3">
      <t>タイヨウコウ</t>
    </rPh>
    <rPh sb="3" eb="5">
      <t>ハツデン</t>
    </rPh>
    <rPh sb="10" eb="12">
      <t>ホジョ</t>
    </rPh>
    <rPh sb="12" eb="13">
      <t>キン</t>
    </rPh>
    <rPh sb="13" eb="15">
      <t>コウフ</t>
    </rPh>
    <rPh sb="15" eb="17">
      <t>シンセイ</t>
    </rPh>
    <rPh sb="17" eb="18">
      <t>ガク</t>
    </rPh>
    <rPh sb="42" eb="44">
      <t>ホジョ</t>
    </rPh>
    <rPh sb="44" eb="46">
      <t>タイショウ</t>
    </rPh>
    <rPh sb="46" eb="48">
      <t>ケイヒ</t>
    </rPh>
    <rPh sb="53" eb="54">
      <t>チイ</t>
    </rPh>
    <rPh sb="56" eb="57">
      <t>ガク</t>
    </rPh>
    <rPh sb="61" eb="63">
      <t>マンエン</t>
    </rPh>
    <rPh sb="63" eb="65">
      <t>ジョウゲン</t>
    </rPh>
    <phoneticPr fontId="3"/>
  </si>
  <si>
    <t>他補助金（県）</t>
    <rPh sb="0" eb="1">
      <t>ホカ</t>
    </rPh>
    <rPh sb="1" eb="4">
      <t>ホジョキン</t>
    </rPh>
    <rPh sb="5" eb="6">
      <t>ケン</t>
    </rPh>
    <phoneticPr fontId="3"/>
  </si>
  <si>
    <t>他補助金（その他）</t>
    <rPh sb="0" eb="1">
      <t>ホカ</t>
    </rPh>
    <rPh sb="1" eb="4">
      <t>ホジョキン</t>
    </rPh>
    <rPh sb="7" eb="8">
      <t>タ</t>
    </rPh>
    <phoneticPr fontId="3"/>
  </si>
  <si>
    <t>他補助金控除後の補助対象経費</t>
    <rPh sb="0" eb="1">
      <t>ホカ</t>
    </rPh>
    <rPh sb="1" eb="4">
      <t>ホジョキン</t>
    </rPh>
    <rPh sb="4" eb="6">
      <t>コウジョ</t>
    </rPh>
    <rPh sb="6" eb="7">
      <t>ゴ</t>
    </rPh>
    <rPh sb="8" eb="10">
      <t>ホジョ</t>
    </rPh>
    <rPh sb="10" eb="12">
      <t>タイショウ</t>
    </rPh>
    <rPh sb="12" eb="14">
      <t>ケイヒ</t>
    </rPh>
    <phoneticPr fontId="3"/>
  </si>
  <si>
    <t>I</t>
    <phoneticPr fontId="3"/>
  </si>
  <si>
    <t>←自家消費率が50% 以上の場合に"○"と表示される。
"○"が表示されない場合、自家消費電力量の見直しを行うこと</t>
    <rPh sb="1" eb="3">
      <t>ジカ</t>
    </rPh>
    <rPh sb="3" eb="5">
      <t>ショウヒ</t>
    </rPh>
    <rPh sb="5" eb="6">
      <t>リツ</t>
    </rPh>
    <rPh sb="11" eb="13">
      <t>イジョウ</t>
    </rPh>
    <rPh sb="41" eb="43">
      <t>ジカ</t>
    </rPh>
    <rPh sb="43" eb="45">
      <t>ショウヒ</t>
    </rPh>
    <rPh sb="45" eb="47">
      <t>デンリョク</t>
    </rPh>
    <rPh sb="47" eb="48">
      <t>リョウ</t>
    </rPh>
    <phoneticPr fontId="20"/>
  </si>
  <si>
    <t>円(Ｅ－Ｇ－Ｈ)</t>
    <rPh sb="0" eb="1">
      <t>エン</t>
    </rPh>
    <phoneticPr fontId="3"/>
  </si>
  <si>
    <t>円/kW</t>
    <rPh sb="0" eb="1">
      <t>エン</t>
    </rPh>
    <phoneticPr fontId="2"/>
  </si>
  <si>
    <t>円（上限）</t>
    <rPh sb="0" eb="1">
      <t>エン</t>
    </rPh>
    <rPh sb="2" eb="4">
      <t>ジョウゲン</t>
    </rPh>
    <phoneticPr fontId="2"/>
  </si>
  <si>
    <t>円</t>
    <rPh sb="0" eb="1">
      <t>エン</t>
    </rPh>
    <phoneticPr fontId="2"/>
  </si>
  <si>
    <t>補助対象経費と
比べて小さい額</t>
    <rPh sb="0" eb="2">
      <t>ホジョ</t>
    </rPh>
    <rPh sb="2" eb="4">
      <t>タイショウ</t>
    </rPh>
    <rPh sb="4" eb="6">
      <t>ケイヒ</t>
    </rPh>
    <rPh sb="8" eb="9">
      <t>クラ</t>
    </rPh>
    <rPh sb="11" eb="12">
      <t>チイ</t>
    </rPh>
    <rPh sb="14" eb="15">
      <t>ガク</t>
    </rPh>
    <phoneticPr fontId="2"/>
  </si>
  <si>
    <t>１kW当たりの
補助単価</t>
    <phoneticPr fontId="2"/>
  </si>
  <si>
    <t>補助上限額</t>
    <rPh sb="0" eb="2">
      <t>ホジョ</t>
    </rPh>
    <rPh sb="2" eb="5">
      <t>ジョウゲンガク</t>
    </rPh>
    <phoneticPr fontId="2"/>
  </si>
  <si>
    <t>発電出力に１kW当たりの
補助単価を乗じて得た額
（千円未満切り捨て）</t>
    <rPh sb="13" eb="15">
      <t>ホジョ</t>
    </rPh>
    <rPh sb="15" eb="17">
      <t>タンカ</t>
    </rPh>
    <rPh sb="26" eb="28">
      <t>センエン</t>
    </rPh>
    <rPh sb="28" eb="30">
      <t>ミマン</t>
    </rPh>
    <rPh sb="30" eb="31">
      <t>キ</t>
    </rPh>
    <rPh sb="32" eb="33">
      <t>ス</t>
    </rPh>
    <phoneticPr fontId="2"/>
  </si>
  <si>
    <t>他補助金控除後の
補助対象経費
（千円未満切り捨て）</t>
    <rPh sb="0" eb="1">
      <t>ホカ</t>
    </rPh>
    <rPh sb="1" eb="4">
      <t>ホジョキン</t>
    </rPh>
    <rPh sb="4" eb="6">
      <t>コウジョ</t>
    </rPh>
    <rPh sb="6" eb="7">
      <t>アト</t>
    </rPh>
    <rPh sb="9" eb="11">
      <t>ホジョ</t>
    </rPh>
    <rPh sb="11" eb="13">
      <t>タイショウ</t>
    </rPh>
    <rPh sb="13" eb="15">
      <t>ケイヒ</t>
    </rPh>
    <rPh sb="17" eb="19">
      <t>センエン</t>
    </rPh>
    <rPh sb="19" eb="21">
      <t>ミマン</t>
    </rPh>
    <rPh sb="21" eb="22">
      <t>キ</t>
    </rPh>
    <rPh sb="23" eb="24">
      <t>ス</t>
    </rPh>
    <phoneticPr fontId="2"/>
  </si>
  <si>
    <t>M</t>
    <phoneticPr fontId="3"/>
  </si>
  <si>
    <t>N</t>
    <phoneticPr fontId="3"/>
  </si>
  <si>
    <t>P</t>
    <phoneticPr fontId="20"/>
  </si>
  <si>
    <t>Q</t>
    <phoneticPr fontId="20"/>
  </si>
  <si>
    <t>R</t>
    <phoneticPr fontId="20"/>
  </si>
  <si>
    <t>S</t>
    <phoneticPr fontId="3"/>
  </si>
  <si>
    <t>T</t>
    <phoneticPr fontId="3"/>
  </si>
  <si>
    <t>U</t>
    <phoneticPr fontId="3"/>
  </si>
  <si>
    <t>商用電力の排出係数（基礎排出係数）</t>
    <rPh sb="0" eb="2">
      <t>ショウヨウ</t>
    </rPh>
    <rPh sb="2" eb="4">
      <t>デンリョク</t>
    </rPh>
    <rPh sb="5" eb="7">
      <t>ハイシュツ</t>
    </rPh>
    <rPh sb="7" eb="9">
      <t>ケイスウ</t>
    </rPh>
    <rPh sb="10" eb="12">
      <t>キソ</t>
    </rPh>
    <rPh sb="12" eb="14">
      <t>ハイシュツ</t>
    </rPh>
    <rPh sb="14" eb="16">
      <t>ケイスウ</t>
    </rPh>
    <phoneticPr fontId="19"/>
  </si>
  <si>
    <t>円（Ｊ）</t>
    <rPh sb="0" eb="1">
      <t>エン</t>
    </rPh>
    <phoneticPr fontId="19"/>
  </si>
  <si>
    <t>kWh＝設備容量×設備利用率×処分制限期間×24時間×365日(Ａ×Ｍ×Ｌ×24×365)</t>
    <rPh sb="4" eb="6">
      <t>セツビ</t>
    </rPh>
    <rPh sb="6" eb="8">
      <t>ヨウリョウ</t>
    </rPh>
    <rPh sb="9" eb="11">
      <t>セツビ</t>
    </rPh>
    <rPh sb="11" eb="14">
      <t>リヨウリツ</t>
    </rPh>
    <rPh sb="15" eb="17">
      <t>ショブン</t>
    </rPh>
    <rPh sb="17" eb="19">
      <t>セイゲン</t>
    </rPh>
    <rPh sb="19" eb="21">
      <t>キカン</t>
    </rPh>
    <rPh sb="24" eb="26">
      <t>ジカン</t>
    </rPh>
    <rPh sb="30" eb="31">
      <t>ニチ</t>
    </rPh>
    <phoneticPr fontId="3"/>
  </si>
  <si>
    <t>t-CO2＝累計電力量×商用電力の排出係数 （Ｎ×Ｐ）</t>
    <rPh sb="6" eb="8">
      <t>ルイケイ</t>
    </rPh>
    <phoneticPr fontId="19"/>
  </si>
  <si>
    <t>円/t-CO2 (Ｏ÷Ｑ)</t>
    <phoneticPr fontId="20"/>
  </si>
  <si>
    <t>kWh＝設備容量×設備利用率×24時間×365日(Ａ×Ｍ×24×365)</t>
    <phoneticPr fontId="3"/>
  </si>
  <si>
    <t>%（Ｓ÷Ｔ×100）</t>
    <phoneticPr fontId="3"/>
  </si>
  <si>
    <t>様式第17号別紙1</t>
    <phoneticPr fontId="3"/>
  </si>
  <si>
    <t>※申請時から変更がある場合には別途変更の内容が分かる書類を添付すること</t>
    <rPh sb="1" eb="3">
      <t>シンセイ</t>
    </rPh>
    <rPh sb="3" eb="4">
      <t>ジ</t>
    </rPh>
    <rPh sb="6" eb="8">
      <t>ヘンコウ</t>
    </rPh>
    <rPh sb="11" eb="13">
      <t>バアイ</t>
    </rPh>
    <rPh sb="15" eb="17">
      <t>ベット</t>
    </rPh>
    <rPh sb="17" eb="19">
      <t>ヘンコウ</t>
    </rPh>
    <rPh sb="20" eb="22">
      <t>ナイヨウ</t>
    </rPh>
    <rPh sb="23" eb="24">
      <t>ワ</t>
    </rPh>
    <rPh sb="26" eb="28">
      <t>ショルイ</t>
    </rPh>
    <rPh sb="29" eb="31">
      <t>テンプ</t>
    </rPh>
    <phoneticPr fontId="2"/>
  </si>
  <si>
    <t>実績額等計算書</t>
    <rPh sb="0" eb="3">
      <t>ジッセキガク</t>
    </rPh>
    <rPh sb="3" eb="4">
      <t>トウ</t>
    </rPh>
    <rPh sb="4" eb="7">
      <t>ケイサンショ</t>
    </rPh>
    <phoneticPr fontId="2"/>
  </si>
  <si>
    <t>太陽光発電システムの発電出力
（小数点以下切り捨て）</t>
    <rPh sb="0" eb="3">
      <t>タイヨウコウ</t>
    </rPh>
    <rPh sb="3" eb="5">
      <t>ハツデン</t>
    </rPh>
    <rPh sb="10" eb="12">
      <t>ハツデン</t>
    </rPh>
    <rPh sb="12" eb="14">
      <t>シュツリョク</t>
    </rPh>
    <rPh sb="19" eb="21">
      <t>イカ</t>
    </rPh>
    <rPh sb="21" eb="22">
      <t>キ</t>
    </rPh>
    <rPh sb="23" eb="24">
      <t>ス</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</si>
</sst>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_);[Red]\(#,##0.00\)"/>
    <numFmt numFmtId="178" formatCode="#,##0.0_);[Red]\(#,##0.0\)"/>
    <numFmt numFmtId="179" formatCode="#,##0.000_);[Red]\(#,##0.000\)"/>
  </numFmts>
  <fonts count="22"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2"/>
      <charset val="128"/>
    </font>
    <font>
      <sz val="10"/>
      <color indexed="8"/>
      <name val="ＭＳ Ｐゴシック"/>
      <family val="3"/>
      <charset val="128"/>
    </font>
    <font>
      <sz val="9"/>
      <color indexed="8"/>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b/>
      <sz val="14"/>
      <color rgb="FF7030A0"/>
      <name val="ＭＳ Ｐゴシック"/>
      <family val="3"/>
      <charset val="128"/>
    </font>
    <font>
      <sz val="11"/>
      <color theme="1"/>
      <name val="游ゴシック"/>
      <family val="3"/>
      <charset val="128"/>
      <scheme val="minor"/>
    </font>
    <font>
      <sz val="11"/>
      <name val="ＭＳ Ｐゴシック"/>
      <family val="3"/>
      <charset val="128"/>
    </font>
    <font>
      <sz val="12"/>
      <name val="ＭＳ Ｐゴシック"/>
      <family val="3"/>
      <charset val="128"/>
    </font>
    <font>
      <sz val="6"/>
      <name val="游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8"/>
      <color indexed="8"/>
      <name val="ＭＳ Ｐゴシック"/>
      <family val="3"/>
      <charset val="128"/>
    </font>
    <font>
      <sz val="6"/>
      <name val="ＭＳ Ｐゴシック"/>
      <family val="3"/>
      <charset val="128"/>
    </font>
    <font>
      <sz val="6"/>
      <name val="游ゴシック"/>
      <family val="3"/>
      <charset val="128"/>
      <scheme val="minor"/>
    </font>
    <font>
      <sz val="11"/>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1" fillId="0" borderId="0"/>
    <xf numFmtId="38" fontId="21" fillId="0" borderId="0" applyFont="0" applyFill="0" applyBorder="0" applyAlignment="0" applyProtection="0">
      <alignment vertical="center"/>
    </xf>
  </cellStyleXfs>
  <cellXfs count="84">
    <xf numFmtId="0" fontId="0" fillId="0" borderId="0" xfId="0">
      <alignment vertical="center"/>
    </xf>
    <xf numFmtId="0" fontId="1" fillId="0" borderId="0" xfId="1" applyFont="1" applyProtection="1">
      <alignment vertical="center"/>
    </xf>
    <xf numFmtId="0" fontId="1" fillId="0" borderId="0" xfId="1" applyFont="1" applyAlignment="1" applyProtection="1">
      <alignment horizontal="center" vertical="center"/>
    </xf>
    <xf numFmtId="0" fontId="4" fillId="0" borderId="0" xfId="1" applyFont="1" applyProtection="1">
      <alignment vertical="center"/>
    </xf>
    <xf numFmtId="176" fontId="5" fillId="0" borderId="0" xfId="1" applyNumberFormat="1" applyFont="1" applyProtection="1">
      <alignment vertical="center"/>
    </xf>
    <xf numFmtId="0" fontId="6" fillId="0" borderId="0" xfId="1" applyFont="1" applyProtection="1">
      <alignment vertical="center"/>
    </xf>
    <xf numFmtId="176" fontId="9" fillId="0" borderId="0" xfId="1" applyNumberFormat="1" applyFont="1" applyProtection="1">
      <alignment vertical="center"/>
    </xf>
    <xf numFmtId="0" fontId="5" fillId="0" borderId="0" xfId="1" applyFont="1" applyProtection="1">
      <alignment vertical="center"/>
    </xf>
    <xf numFmtId="0" fontId="10" fillId="0" borderId="0" xfId="1" applyFont="1" applyProtection="1">
      <alignment vertical="center"/>
    </xf>
    <xf numFmtId="0" fontId="12" fillId="0" borderId="0" xfId="2" applyFont="1" applyAlignment="1" applyProtection="1">
      <alignment horizontal="left" vertical="top" wrapText="1"/>
    </xf>
    <xf numFmtId="0" fontId="13" fillId="2" borderId="0" xfId="2" applyFont="1" applyFill="1" applyBorder="1" applyAlignment="1" applyProtection="1">
      <alignment horizontal="right" vertical="center" wrapText="1" indent="1"/>
    </xf>
    <xf numFmtId="0" fontId="16" fillId="2" borderId="0" xfId="2" applyFont="1" applyFill="1" applyAlignment="1" applyProtection="1">
      <alignment horizontal="left" vertical="center" wrapText="1"/>
    </xf>
    <xf numFmtId="0" fontId="17" fillId="2" borderId="0" xfId="2" applyFont="1" applyFill="1" applyAlignment="1" applyProtection="1">
      <alignment horizontal="left" vertical="center" wrapText="1"/>
    </xf>
    <xf numFmtId="0" fontId="12" fillId="0" borderId="0" xfId="2" applyFont="1" applyAlignment="1" applyProtection="1">
      <alignment horizontal="left" vertical="top"/>
    </xf>
    <xf numFmtId="0" fontId="15" fillId="2" borderId="0" xfId="2" applyFont="1" applyFill="1" applyBorder="1" applyAlignment="1" applyProtection="1">
      <alignment horizontal="left" vertical="center" wrapText="1" shrinkToFit="1"/>
    </xf>
    <xf numFmtId="0" fontId="15" fillId="0" borderId="0" xfId="1" applyFont="1" applyAlignment="1" applyProtection="1">
      <alignment vertical="center" wrapText="1"/>
    </xf>
    <xf numFmtId="0" fontId="12" fillId="0" borderId="0" xfId="1" applyFont="1" applyAlignment="1" applyProtection="1">
      <alignment horizontal="left" vertical="center" wrapText="1"/>
    </xf>
    <xf numFmtId="0" fontId="13" fillId="0" borderId="0" xfId="1" applyFont="1" applyBorder="1" applyProtection="1">
      <alignment vertical="center"/>
    </xf>
    <xf numFmtId="0" fontId="18" fillId="0" borderId="0" xfId="1" applyFont="1" applyAlignment="1" applyProtection="1">
      <alignment vertical="center" textRotation="255"/>
    </xf>
    <xf numFmtId="178" fontId="16" fillId="4" borderId="2" xfId="1" applyNumberFormat="1" applyFont="1" applyFill="1" applyBorder="1" applyProtection="1">
      <alignment vertical="center"/>
    </xf>
    <xf numFmtId="176" fontId="13" fillId="3" borderId="3" xfId="1" applyNumberFormat="1" applyFont="1" applyFill="1" applyBorder="1" applyAlignment="1" applyProtection="1">
      <alignment horizontal="center" vertical="center"/>
      <protection locked="0"/>
    </xf>
    <xf numFmtId="176" fontId="13" fillId="0" borderId="3" xfId="1" applyNumberFormat="1" applyFont="1" applyFill="1" applyBorder="1" applyAlignment="1" applyProtection="1">
      <alignment horizontal="center" vertical="center"/>
    </xf>
    <xf numFmtId="178" fontId="16" fillId="4" borderId="3" xfId="1" applyNumberFormat="1" applyFont="1" applyFill="1" applyBorder="1" applyProtection="1">
      <alignment vertical="center"/>
    </xf>
    <xf numFmtId="49" fontId="5" fillId="0" borderId="0" xfId="1" applyNumberFormat="1" applyFont="1" applyProtection="1">
      <alignment vertical="center"/>
    </xf>
    <xf numFmtId="0" fontId="6" fillId="0" borderId="0" xfId="1" applyFont="1" applyBorder="1" applyAlignment="1" applyProtection="1">
      <alignment horizontal="center" vertical="center" wrapText="1"/>
    </xf>
    <xf numFmtId="176" fontId="13" fillId="0" borderId="10" xfId="1" applyNumberFormat="1" applyFont="1" applyFill="1" applyBorder="1" applyAlignment="1" applyProtection="1">
      <alignment horizontal="center" vertical="center"/>
    </xf>
    <xf numFmtId="178" fontId="16" fillId="4" borderId="11" xfId="1" applyNumberFormat="1" applyFont="1" applyFill="1" applyBorder="1" applyProtection="1">
      <alignment vertical="center"/>
    </xf>
    <xf numFmtId="0" fontId="15" fillId="0" borderId="13" xfId="1" applyFont="1" applyFill="1" applyBorder="1" applyAlignment="1" applyProtection="1">
      <alignment horizontal="left" wrapText="1"/>
    </xf>
    <xf numFmtId="0" fontId="15" fillId="0" borderId="13" xfId="1" applyFont="1" applyFill="1" applyBorder="1" applyAlignment="1" applyProtection="1">
      <alignment horizontal="left" vertical="center" wrapText="1"/>
    </xf>
    <xf numFmtId="177" fontId="13" fillId="0" borderId="13" xfId="1" applyNumberFormat="1" applyFont="1" applyFill="1" applyBorder="1" applyAlignment="1" applyProtection="1">
      <alignment horizontal="center" vertical="center"/>
    </xf>
    <xf numFmtId="176" fontId="16" fillId="0" borderId="13" xfId="1" applyNumberFormat="1" applyFont="1" applyFill="1" applyBorder="1" applyProtection="1">
      <alignment vertical="center"/>
    </xf>
    <xf numFmtId="0" fontId="6" fillId="0" borderId="0" xfId="1" applyFont="1" applyAlignment="1" applyProtection="1">
      <alignment vertical="top" shrinkToFit="1"/>
    </xf>
    <xf numFmtId="176" fontId="16" fillId="4" borderId="2" xfId="1" applyNumberFormat="1" applyFont="1" applyFill="1" applyBorder="1" applyProtection="1">
      <alignment vertical="center"/>
    </xf>
    <xf numFmtId="176" fontId="13" fillId="0" borderId="2" xfId="1" applyNumberFormat="1" applyFont="1" applyFill="1" applyBorder="1" applyAlignment="1" applyProtection="1">
      <alignment horizontal="center" vertical="center"/>
    </xf>
    <xf numFmtId="177" fontId="13" fillId="0" borderId="3" xfId="1" applyNumberFormat="1" applyFont="1" applyFill="1" applyBorder="1" applyAlignment="1" applyProtection="1">
      <alignment horizontal="center" vertical="center"/>
    </xf>
    <xf numFmtId="178" fontId="16" fillId="4" borderId="2" xfId="1" applyNumberFormat="1" applyFont="1" applyFill="1" applyBorder="1" applyAlignment="1" applyProtection="1">
      <alignment vertical="center" wrapText="1"/>
    </xf>
    <xf numFmtId="177" fontId="13" fillId="0" borderId="2" xfId="1" applyNumberFormat="1" applyFont="1" applyFill="1" applyBorder="1" applyAlignment="1" applyProtection="1">
      <alignment horizontal="center" vertical="center"/>
    </xf>
    <xf numFmtId="176" fontId="16" fillId="4" borderId="2" xfId="1" applyNumberFormat="1" applyFont="1" applyFill="1" applyBorder="1" applyAlignment="1" applyProtection="1">
      <alignment vertical="center" wrapText="1"/>
    </xf>
    <xf numFmtId="0" fontId="1" fillId="0" borderId="0" xfId="1" applyFont="1">
      <alignment vertical="center"/>
    </xf>
    <xf numFmtId="0" fontId="15" fillId="0" borderId="0" xfId="1" applyFont="1" applyFill="1" applyBorder="1" applyAlignment="1" applyProtection="1">
      <alignment horizontal="left" vertical="center" wrapText="1"/>
    </xf>
    <xf numFmtId="177" fontId="13" fillId="0" borderId="0" xfId="1" applyNumberFormat="1" applyFont="1" applyFill="1" applyBorder="1" applyAlignment="1" applyProtection="1">
      <alignment horizontal="center" vertical="center"/>
    </xf>
    <xf numFmtId="176" fontId="16" fillId="0" borderId="0" xfId="1" applyNumberFormat="1" applyFont="1" applyFill="1" applyBorder="1" applyProtection="1">
      <alignment vertical="center"/>
    </xf>
    <xf numFmtId="0" fontId="5" fillId="0" borderId="0" xfId="1" applyFont="1" applyBorder="1" applyProtection="1">
      <alignment vertical="center"/>
    </xf>
    <xf numFmtId="178" fontId="16" fillId="4" borderId="3" xfId="1" applyNumberFormat="1" applyFont="1" applyFill="1" applyBorder="1" applyAlignment="1" applyProtection="1">
      <alignment vertical="center" wrapText="1"/>
    </xf>
    <xf numFmtId="0" fontId="1" fillId="0" borderId="0" xfId="1" applyFont="1" applyAlignment="1" applyProtection="1"/>
    <xf numFmtId="177" fontId="13" fillId="0" borderId="10" xfId="1" applyNumberFormat="1" applyFont="1" applyFill="1" applyBorder="1" applyAlignment="1" applyProtection="1">
      <alignment horizontal="center" vertical="center"/>
    </xf>
    <xf numFmtId="0" fontId="6" fillId="0" borderId="14" xfId="1" applyFont="1" applyBorder="1" applyAlignment="1" applyProtection="1">
      <alignment horizontal="center" vertical="center" wrapText="1"/>
    </xf>
    <xf numFmtId="0" fontId="10" fillId="0" borderId="0" xfId="1" applyFont="1" applyAlignment="1">
      <alignment horizontal="left" vertical="center" wrapText="1"/>
    </xf>
    <xf numFmtId="0" fontId="10" fillId="0" borderId="0" xfId="1" applyFont="1" applyAlignment="1">
      <alignment horizontal="left" vertical="center" wrapText="1"/>
    </xf>
    <xf numFmtId="0" fontId="10" fillId="0" borderId="0" xfId="1" applyFont="1" applyAlignment="1">
      <alignment vertical="center" wrapText="1"/>
    </xf>
    <xf numFmtId="38" fontId="1" fillId="0" borderId="4" xfId="3" applyFont="1" applyBorder="1" applyProtection="1">
      <alignment vertical="center"/>
    </xf>
    <xf numFmtId="0" fontId="1" fillId="0" borderId="5" xfId="1" applyFont="1" applyBorder="1" applyProtection="1">
      <alignment vertical="center"/>
    </xf>
    <xf numFmtId="0" fontId="12" fillId="0" borderId="4" xfId="1" applyFont="1" applyBorder="1" applyAlignment="1">
      <alignment vertical="center" wrapText="1"/>
    </xf>
    <xf numFmtId="0" fontId="12" fillId="0" borderId="5" xfId="1" applyFont="1" applyBorder="1" applyAlignment="1">
      <alignment vertical="center" wrapText="1"/>
    </xf>
    <xf numFmtId="0" fontId="12" fillId="0" borderId="5" xfId="1" applyFont="1" applyBorder="1" applyProtection="1">
      <alignment vertical="center"/>
    </xf>
    <xf numFmtId="176" fontId="12" fillId="0" borderId="4" xfId="1" applyNumberFormat="1" applyFont="1" applyBorder="1" applyAlignment="1">
      <alignment vertical="center" wrapText="1"/>
    </xf>
    <xf numFmtId="176" fontId="13" fillId="3" borderId="2" xfId="1" applyNumberFormat="1" applyFont="1" applyFill="1" applyBorder="1" applyAlignment="1" applyProtection="1">
      <alignment horizontal="center" vertical="center" wrapText="1"/>
      <protection locked="0"/>
    </xf>
    <xf numFmtId="179" fontId="13" fillId="3" borderId="2" xfId="1" applyNumberFormat="1" applyFont="1" applyFill="1" applyBorder="1" applyAlignment="1" applyProtection="1">
      <alignment horizontal="center" vertical="center" wrapText="1"/>
      <protection locked="0"/>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15" fillId="4" borderId="12" xfId="1" applyFont="1" applyFill="1" applyBorder="1" applyAlignment="1" applyProtection="1">
      <alignment horizontal="left" vertical="center" wrapText="1"/>
    </xf>
    <xf numFmtId="0" fontId="15" fillId="4" borderId="10" xfId="1" applyFont="1" applyFill="1" applyBorder="1" applyAlignment="1" applyProtection="1">
      <alignment horizontal="left" vertical="center" wrapText="1"/>
    </xf>
    <xf numFmtId="0" fontId="15" fillId="4" borderId="2" xfId="1" applyFont="1" applyFill="1" applyBorder="1" applyAlignment="1" applyProtection="1">
      <alignment horizontal="left" vertical="center" wrapText="1"/>
    </xf>
    <xf numFmtId="0" fontId="10" fillId="0" borderId="0" xfId="1" applyFont="1" applyAlignment="1">
      <alignment horizontal="left" vertical="top" wrapText="1"/>
    </xf>
    <xf numFmtId="0" fontId="10" fillId="0" borderId="0" xfId="1" applyFont="1" applyAlignment="1">
      <alignment horizontal="left" vertical="top"/>
    </xf>
    <xf numFmtId="0" fontId="15" fillId="4" borderId="3" xfId="1" applyFont="1" applyFill="1" applyBorder="1" applyAlignment="1" applyProtection="1">
      <alignment horizontal="left" vertical="center" wrapText="1"/>
    </xf>
    <xf numFmtId="0" fontId="10" fillId="0" borderId="0" xfId="1" applyFont="1" applyAlignment="1">
      <alignment horizontal="left" vertical="center" wrapText="1"/>
    </xf>
    <xf numFmtId="0" fontId="15" fillId="4" borderId="2" xfId="1" quotePrefix="1" applyFont="1" applyFill="1" applyBorder="1" applyAlignment="1" applyProtection="1">
      <alignment horizontal="left" vertical="center" wrapText="1"/>
    </xf>
    <xf numFmtId="0" fontId="15" fillId="4" borderId="2" xfId="1" applyFont="1" applyFill="1" applyBorder="1" applyAlignment="1" applyProtection="1">
      <alignment horizontal="left" vertical="center"/>
    </xf>
    <xf numFmtId="0" fontId="15" fillId="4" borderId="6" xfId="1" applyFont="1" applyFill="1" applyBorder="1" applyAlignment="1" applyProtection="1">
      <alignment horizontal="left" vertical="center" wrapText="1"/>
    </xf>
    <xf numFmtId="0" fontId="15" fillId="4" borderId="7" xfId="1" applyFont="1" applyFill="1" applyBorder="1" applyAlignment="1" applyProtection="1">
      <alignment horizontal="left" vertical="center" wrapText="1"/>
    </xf>
    <xf numFmtId="0" fontId="15" fillId="4" borderId="4" xfId="1" applyFont="1" applyFill="1" applyBorder="1" applyAlignment="1" applyProtection="1">
      <alignment horizontal="left" vertical="center" wrapText="1"/>
    </xf>
    <xf numFmtId="0" fontId="15" fillId="4" borderId="5" xfId="1" applyFont="1" applyFill="1" applyBorder="1" applyAlignment="1" applyProtection="1">
      <alignment horizontal="left" vertical="center" wrapText="1"/>
    </xf>
    <xf numFmtId="0" fontId="15" fillId="4" borderId="8" xfId="1" applyFont="1" applyFill="1" applyBorder="1" applyAlignment="1" applyProtection="1">
      <alignment horizontal="left" vertical="center" wrapText="1"/>
    </xf>
    <xf numFmtId="0" fontId="15" fillId="4" borderId="9" xfId="1" applyFont="1" applyFill="1" applyBorder="1" applyAlignment="1" applyProtection="1">
      <alignment horizontal="left" vertical="center" wrapText="1"/>
    </xf>
    <xf numFmtId="0" fontId="7" fillId="0" borderId="0" xfId="1" applyFont="1" applyAlignment="1" applyProtection="1">
      <alignment vertical="center"/>
    </xf>
    <xf numFmtId="0" fontId="8" fillId="0" borderId="0" xfId="1" applyFont="1" applyAlignment="1" applyProtection="1">
      <alignment vertical="center"/>
    </xf>
    <xf numFmtId="0" fontId="1" fillId="0" borderId="0" xfId="1" applyFont="1" applyAlignment="1" applyProtection="1">
      <alignment horizontal="center" vertical="top"/>
    </xf>
    <xf numFmtId="0" fontId="15" fillId="3" borderId="1" xfId="2" applyFont="1" applyFill="1" applyBorder="1" applyAlignment="1" applyProtection="1">
      <alignment horizontal="left" vertical="center" wrapText="1" shrinkToFit="1"/>
      <protection locked="0"/>
    </xf>
    <xf numFmtId="0" fontId="1" fillId="0" borderId="4" xfId="1" applyFont="1" applyBorder="1" applyAlignment="1" applyProtection="1">
      <alignment horizontal="center" vertical="center" wrapText="1"/>
    </xf>
    <xf numFmtId="0" fontId="1" fillId="0" borderId="5" xfId="1" applyFont="1" applyBorder="1" applyAlignment="1" applyProtection="1">
      <alignment horizontal="center" vertical="center"/>
    </xf>
    <xf numFmtId="0" fontId="1" fillId="0" borderId="4" xfId="1" applyFont="1" applyBorder="1" applyAlignment="1" applyProtection="1">
      <alignment horizontal="center" vertical="center"/>
    </xf>
    <xf numFmtId="0" fontId="13" fillId="2" borderId="0" xfId="2" applyFont="1" applyFill="1" applyBorder="1" applyAlignment="1" applyProtection="1">
      <alignment horizontal="left" vertical="center" wrapText="1"/>
    </xf>
    <xf numFmtId="0" fontId="5" fillId="0" borderId="0" xfId="1" applyFont="1" applyAlignment="1" applyProtection="1">
      <alignment horizontal="left" shrinkToFit="1"/>
    </xf>
  </cellXfs>
  <cellStyles count="4">
    <cellStyle name="桁区切り" xfId="3" builtinId="6"/>
    <cellStyle name="標準" xfId="0" builtinId="0"/>
    <cellStyle name="標準 2" xfId="2"/>
    <cellStyle name="標準 3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31"/>
  <sheetViews>
    <sheetView showGridLines="0" tabSelected="1" view="pageBreakPreview" zoomScale="85" zoomScaleNormal="100" zoomScaleSheetLayoutView="85" workbookViewId="0">
      <selection activeCell="E8" sqref="E8"/>
    </sheetView>
  </sheetViews>
  <sheetFormatPr defaultColWidth="8" defaultRowHeight="13.5" x14ac:dyDescent="0.4"/>
  <cols>
    <col min="1" max="1" width="2.75" style="1" customWidth="1"/>
    <col min="2" max="2" width="3.625" style="1" customWidth="1"/>
    <col min="3" max="3" width="16.875" style="2" customWidth="1"/>
    <col min="4" max="4" width="20.25" style="1" customWidth="1"/>
    <col min="5" max="5" width="19.375" style="2" customWidth="1"/>
    <col min="6" max="6" width="27.875" style="3" customWidth="1"/>
    <col min="7" max="7" width="4.5" style="4" customWidth="1"/>
    <col min="8" max="8" width="9.625" style="1" customWidth="1"/>
    <col min="9" max="9" width="7.25" style="1" customWidth="1"/>
    <col min="10" max="11" width="10.75" style="1" customWidth="1"/>
    <col min="12" max="12" width="11.625" style="1" customWidth="1"/>
    <col min="13" max="13" width="11" style="1" customWidth="1"/>
    <col min="14" max="14" width="12.125" style="1" customWidth="1"/>
    <col min="15" max="15" width="8" style="1" customWidth="1"/>
    <col min="16" max="16" width="12.375" style="1" customWidth="1"/>
    <col min="17" max="17" width="8" style="1" customWidth="1"/>
    <col min="18" max="18" width="13.125" style="1" customWidth="1"/>
    <col min="19" max="19" width="8" style="1" customWidth="1"/>
    <col min="20" max="20" width="15.625" style="1" customWidth="1"/>
    <col min="21" max="21" width="8" style="1"/>
    <col min="22" max="22" width="19" style="1" customWidth="1"/>
    <col min="23" max="16384" width="8" style="1"/>
  </cols>
  <sheetData>
    <row r="1" spans="1:23" x14ac:dyDescent="0.4">
      <c r="A1" s="1" t="s">
        <v>72</v>
      </c>
    </row>
    <row r="2" spans="1:23" ht="33.6" customHeight="1" x14ac:dyDescent="0.4">
      <c r="A2" s="5"/>
      <c r="B2" s="75" t="s">
        <v>74</v>
      </c>
      <c r="C2" s="76"/>
      <c r="D2" s="76"/>
      <c r="E2" s="76"/>
      <c r="F2" s="6"/>
      <c r="G2" s="7"/>
      <c r="H2" s="77"/>
      <c r="I2" s="77"/>
    </row>
    <row r="3" spans="1:23" s="9" customFormat="1" ht="22.5" customHeight="1" thickBot="1" x14ac:dyDescent="0.45">
      <c r="C3" s="10" t="s">
        <v>1</v>
      </c>
      <c r="D3" s="78"/>
      <c r="E3" s="78"/>
      <c r="F3" s="78"/>
      <c r="G3" s="11"/>
      <c r="H3" s="12"/>
      <c r="J3" s="8" t="s">
        <v>0</v>
      </c>
    </row>
    <row r="4" spans="1:23" s="9" customFormat="1" ht="12.75" customHeight="1" x14ac:dyDescent="0.4">
      <c r="B4" s="13"/>
      <c r="C4" s="10"/>
      <c r="D4" s="14"/>
      <c r="E4" s="14"/>
      <c r="F4" s="14"/>
      <c r="G4" s="11"/>
      <c r="H4" s="12"/>
    </row>
    <row r="5" spans="1:23" s="9" customFormat="1" ht="21" customHeight="1" x14ac:dyDescent="0.4">
      <c r="B5" s="13"/>
      <c r="C5" s="82" t="s">
        <v>73</v>
      </c>
      <c r="D5" s="82"/>
      <c r="E5" s="82"/>
      <c r="F5" s="82"/>
      <c r="G5" s="11"/>
      <c r="H5" s="12"/>
    </row>
    <row r="6" spans="1:23" s="9" customFormat="1" ht="12.75" customHeight="1" x14ac:dyDescent="0.4">
      <c r="B6" s="13"/>
      <c r="C6" s="10"/>
      <c r="D6" s="14"/>
      <c r="E6" s="14"/>
      <c r="F6" s="14"/>
      <c r="G6" s="11"/>
      <c r="H6" s="12"/>
    </row>
    <row r="7" spans="1:23" ht="16.5" customHeight="1" x14ac:dyDescent="0.4">
      <c r="B7" s="1" t="s">
        <v>2</v>
      </c>
      <c r="C7" s="15"/>
      <c r="D7" s="15"/>
      <c r="E7" s="16"/>
      <c r="F7" s="17"/>
    </row>
    <row r="8" spans="1:23" ht="50.1" customHeight="1" x14ac:dyDescent="0.4">
      <c r="B8" s="18"/>
      <c r="C8" s="62" t="s">
        <v>75</v>
      </c>
      <c r="D8" s="62"/>
      <c r="E8" s="20"/>
      <c r="F8" s="19" t="s">
        <v>3</v>
      </c>
      <c r="G8" s="7" t="s">
        <v>4</v>
      </c>
    </row>
    <row r="9" spans="1:23" ht="50.1" customHeight="1" x14ac:dyDescent="0.4">
      <c r="B9" s="18"/>
      <c r="C9" s="71" t="s">
        <v>5</v>
      </c>
      <c r="D9" s="72"/>
      <c r="E9" s="20"/>
      <c r="F9" s="19" t="s">
        <v>6</v>
      </c>
      <c r="G9" s="7" t="s">
        <v>7</v>
      </c>
    </row>
    <row r="10" spans="1:23" ht="50.1" customHeight="1" x14ac:dyDescent="0.4">
      <c r="B10" s="18"/>
      <c r="C10" s="71" t="s">
        <v>8</v>
      </c>
      <c r="D10" s="72"/>
      <c r="E10" s="20"/>
      <c r="F10" s="19" t="s">
        <v>6</v>
      </c>
      <c r="G10" s="7" t="s">
        <v>9</v>
      </c>
    </row>
    <row r="11" spans="1:23" ht="50.1" customHeight="1" x14ac:dyDescent="0.4">
      <c r="B11" s="18"/>
      <c r="C11" s="71" t="s">
        <v>10</v>
      </c>
      <c r="D11" s="72"/>
      <c r="E11" s="20"/>
      <c r="F11" s="19" t="s">
        <v>6</v>
      </c>
      <c r="G11" s="7" t="s">
        <v>11</v>
      </c>
    </row>
    <row r="12" spans="1:23" ht="50.1" customHeight="1" x14ac:dyDescent="0.15">
      <c r="B12" s="18"/>
      <c r="C12" s="71" t="s">
        <v>12</v>
      </c>
      <c r="D12" s="72"/>
      <c r="E12" s="21" t="str">
        <f>IF(AND(E9="",E10="",E11=""),"",E9+E10+E11)</f>
        <v/>
      </c>
      <c r="F12" s="19" t="s">
        <v>13</v>
      </c>
      <c r="G12" s="7" t="s">
        <v>14</v>
      </c>
      <c r="H12" s="83"/>
      <c r="I12" s="83"/>
    </row>
    <row r="13" spans="1:23" ht="50.1" customHeight="1" x14ac:dyDescent="0.4">
      <c r="B13" s="18"/>
      <c r="C13" s="69" t="s">
        <v>15</v>
      </c>
      <c r="D13" s="70"/>
      <c r="E13" s="21" t="str">
        <f>IF(E8="","",IF(E12="","",E12/ROUND(E8,1)))</f>
        <v/>
      </c>
      <c r="F13" s="22" t="s">
        <v>16</v>
      </c>
      <c r="G13" s="23" t="s">
        <v>17</v>
      </c>
      <c r="H13" s="24"/>
      <c r="K13" s="66"/>
      <c r="L13" s="66"/>
      <c r="M13" s="66"/>
      <c r="N13" s="66"/>
      <c r="O13" s="66"/>
      <c r="P13" s="66"/>
      <c r="Q13" s="66"/>
      <c r="R13" s="66"/>
    </row>
    <row r="14" spans="1:23" ht="50.1" customHeight="1" x14ac:dyDescent="0.4">
      <c r="B14" s="18"/>
      <c r="C14" s="71" t="s">
        <v>43</v>
      </c>
      <c r="D14" s="72"/>
      <c r="E14" s="20"/>
      <c r="F14" s="19" t="s">
        <v>6</v>
      </c>
      <c r="G14" s="7" t="s">
        <v>18</v>
      </c>
    </row>
    <row r="15" spans="1:23" ht="50.1" customHeight="1" x14ac:dyDescent="0.4">
      <c r="B15" s="18"/>
      <c r="C15" s="71" t="s">
        <v>44</v>
      </c>
      <c r="D15" s="72"/>
      <c r="E15" s="20"/>
      <c r="F15" s="19" t="s">
        <v>6</v>
      </c>
      <c r="G15" s="7" t="s">
        <v>21</v>
      </c>
    </row>
    <row r="16" spans="1:23" ht="50.1" customHeight="1" thickBot="1" x14ac:dyDescent="0.45">
      <c r="B16" s="18"/>
      <c r="C16" s="69" t="s">
        <v>45</v>
      </c>
      <c r="D16" s="70"/>
      <c r="E16" s="21" t="str">
        <f>IF(E12="","",E12-E14-E15)</f>
        <v/>
      </c>
      <c r="F16" s="22" t="s">
        <v>48</v>
      </c>
      <c r="G16" s="23" t="s">
        <v>46</v>
      </c>
      <c r="H16" s="24"/>
      <c r="K16" s="49"/>
      <c r="L16" s="58" t="s">
        <v>55</v>
      </c>
      <c r="M16" s="59"/>
      <c r="N16" s="52" t="str">
        <f>IF(E8="","",ROUNDDOWN(E8*N17,-3))</f>
        <v/>
      </c>
      <c r="O16" s="53" t="s">
        <v>51</v>
      </c>
      <c r="P16" s="58" t="s">
        <v>56</v>
      </c>
      <c r="Q16" s="59"/>
      <c r="R16" s="55" t="str">
        <f>IF(E16="","",ROUNDDOWN(E16,-3))</f>
        <v/>
      </c>
      <c r="S16" s="54" t="s">
        <v>51</v>
      </c>
      <c r="T16" s="58" t="s">
        <v>52</v>
      </c>
      <c r="U16" s="59"/>
      <c r="V16" s="55">
        <f>MIN(N16,R16)</f>
        <v>0</v>
      </c>
      <c r="W16" s="54" t="s">
        <v>51</v>
      </c>
    </row>
    <row r="17" spans="2:25" ht="50.1" customHeight="1" thickBot="1" x14ac:dyDescent="0.45">
      <c r="B17" s="18"/>
      <c r="C17" s="73" t="s">
        <v>42</v>
      </c>
      <c r="D17" s="74"/>
      <c r="E17" s="25" t="str">
        <f>IF(E8="","",IF(V16&lt;R17,V16,R17))</f>
        <v/>
      </c>
      <c r="F17" s="26" t="s">
        <v>6</v>
      </c>
      <c r="G17" s="7" t="s">
        <v>27</v>
      </c>
      <c r="L17" s="79" t="s">
        <v>53</v>
      </c>
      <c r="M17" s="80"/>
      <c r="N17" s="50">
        <v>50000</v>
      </c>
      <c r="O17" s="51" t="s">
        <v>49</v>
      </c>
      <c r="P17" s="81" t="s">
        <v>54</v>
      </c>
      <c r="Q17" s="80"/>
      <c r="R17" s="50">
        <v>2500000</v>
      </c>
      <c r="S17" s="51" t="s">
        <v>50</v>
      </c>
    </row>
    <row r="18" spans="2:25" ht="49.5" customHeight="1" thickBot="1" x14ac:dyDescent="0.45">
      <c r="C18" s="60" t="s">
        <v>19</v>
      </c>
      <c r="D18" s="61"/>
      <c r="E18" s="25" t="str">
        <f>IF(E17="","",IF(E26&gt;250000,"ご相談ください",E17))</f>
        <v/>
      </c>
      <c r="F18" s="26" t="s">
        <v>20</v>
      </c>
      <c r="G18" s="4" t="s">
        <v>29</v>
      </c>
    </row>
    <row r="19" spans="2:25" ht="16.5" customHeight="1" x14ac:dyDescent="0.15">
      <c r="B19" s="1" t="s">
        <v>22</v>
      </c>
      <c r="C19" s="27"/>
      <c r="D19" s="28"/>
      <c r="E19" s="29"/>
      <c r="F19" s="30"/>
      <c r="G19" s="7"/>
      <c r="H19" s="24"/>
      <c r="I19" s="31"/>
      <c r="K19" s="47"/>
      <c r="L19" s="47"/>
      <c r="M19" s="47"/>
      <c r="N19" s="47"/>
      <c r="O19" s="47"/>
      <c r="P19" s="47"/>
      <c r="Q19" s="47"/>
      <c r="R19" s="47"/>
    </row>
    <row r="20" spans="2:25" ht="50.1" customHeight="1" x14ac:dyDescent="0.4">
      <c r="B20" s="18"/>
      <c r="C20" s="67" t="s">
        <v>23</v>
      </c>
      <c r="D20" s="67"/>
      <c r="E20" s="56"/>
      <c r="F20" s="32" t="s">
        <v>24</v>
      </c>
      <c r="G20" s="7" t="s">
        <v>31</v>
      </c>
    </row>
    <row r="21" spans="2:25" ht="50.1" customHeight="1" x14ac:dyDescent="0.4">
      <c r="B21" s="18"/>
      <c r="C21" s="68" t="s">
        <v>25</v>
      </c>
      <c r="D21" s="68"/>
      <c r="E21" s="56"/>
      <c r="F21" s="32" t="s">
        <v>26</v>
      </c>
      <c r="G21" s="7" t="s">
        <v>57</v>
      </c>
    </row>
    <row r="22" spans="2:25" ht="50.1" customHeight="1" x14ac:dyDescent="0.4">
      <c r="B22" s="18"/>
      <c r="C22" s="68" t="s">
        <v>65</v>
      </c>
      <c r="D22" s="68"/>
      <c r="E22" s="57"/>
      <c r="F22" s="32" t="s">
        <v>28</v>
      </c>
      <c r="G22" s="7" t="s">
        <v>58</v>
      </c>
    </row>
    <row r="23" spans="2:25" ht="50.1" customHeight="1" x14ac:dyDescent="0.4">
      <c r="B23" s="18"/>
      <c r="C23" s="68" t="s">
        <v>30</v>
      </c>
      <c r="D23" s="68"/>
      <c r="E23" s="33" t="str">
        <f>IF(E17="","",E17)</f>
        <v/>
      </c>
      <c r="F23" s="19" t="s">
        <v>66</v>
      </c>
      <c r="G23" s="7" t="s">
        <v>35</v>
      </c>
    </row>
    <row r="24" spans="2:25" ht="50.1" customHeight="1" x14ac:dyDescent="0.4">
      <c r="B24" s="18"/>
      <c r="C24" s="62" t="s">
        <v>32</v>
      </c>
      <c r="D24" s="62"/>
      <c r="E24" s="34" t="str">
        <f>IF(E8="","",E8*E21*24*365*E20/100)</f>
        <v/>
      </c>
      <c r="F24" s="35" t="s">
        <v>67</v>
      </c>
      <c r="G24" s="7" t="s">
        <v>59</v>
      </c>
    </row>
    <row r="25" spans="2:25" ht="49.5" customHeight="1" x14ac:dyDescent="0.4">
      <c r="B25" s="18"/>
      <c r="C25" s="62" t="s">
        <v>33</v>
      </c>
      <c r="D25" s="62"/>
      <c r="E25" s="36" t="str">
        <f>IF(E24="","",E24*E22/1000)</f>
        <v/>
      </c>
      <c r="F25" s="37" t="s">
        <v>68</v>
      </c>
      <c r="G25" s="7" t="s">
        <v>60</v>
      </c>
      <c r="K25" s="63"/>
      <c r="L25" s="64"/>
      <c r="M25" s="64"/>
      <c r="N25" s="64"/>
      <c r="O25" s="64"/>
      <c r="P25" s="64"/>
      <c r="Q25" s="64"/>
      <c r="R25" s="64"/>
    </row>
    <row r="26" spans="2:25" ht="50.1" customHeight="1" x14ac:dyDescent="0.4">
      <c r="B26" s="18"/>
      <c r="C26" s="62" t="s">
        <v>34</v>
      </c>
      <c r="D26" s="62"/>
      <c r="E26" s="36" t="str">
        <f>IF(E23="","",E23/E25)</f>
        <v/>
      </c>
      <c r="F26" s="32" t="s">
        <v>69</v>
      </c>
      <c r="G26" s="7" t="s">
        <v>61</v>
      </c>
      <c r="H26" s="24"/>
      <c r="K26" s="38"/>
      <c r="L26" s="38"/>
      <c r="M26" s="38"/>
      <c r="N26" s="38"/>
      <c r="O26" s="38"/>
      <c r="P26" s="38"/>
      <c r="Q26" s="38"/>
      <c r="R26" s="38"/>
    </row>
    <row r="27" spans="2:25" ht="12" customHeight="1" x14ac:dyDescent="0.4">
      <c r="B27" s="18"/>
      <c r="C27" s="39"/>
      <c r="D27" s="39"/>
      <c r="E27" s="40"/>
      <c r="F27" s="41"/>
      <c r="G27" s="42"/>
      <c r="H27" s="24"/>
      <c r="I27" s="31"/>
      <c r="K27" s="47"/>
      <c r="L27" s="47"/>
      <c r="M27" s="47"/>
      <c r="N27" s="47"/>
      <c r="O27" s="47"/>
      <c r="P27" s="47"/>
      <c r="Q27" s="47"/>
      <c r="R27" s="47"/>
    </row>
    <row r="28" spans="2:25" ht="16.5" customHeight="1" x14ac:dyDescent="0.15">
      <c r="B28" s="1" t="s">
        <v>36</v>
      </c>
      <c r="C28" s="27"/>
      <c r="D28" s="28"/>
      <c r="E28" s="29"/>
      <c r="F28" s="30"/>
      <c r="G28" s="7"/>
      <c r="H28" s="24"/>
      <c r="I28" s="31"/>
      <c r="K28" s="47"/>
      <c r="L28" s="47"/>
      <c r="M28" s="47"/>
      <c r="N28" s="47"/>
      <c r="O28" s="47"/>
      <c r="P28" s="47"/>
      <c r="Q28" s="47"/>
      <c r="R28" s="47"/>
    </row>
    <row r="29" spans="2:25" ht="50.1" customHeight="1" x14ac:dyDescent="0.4">
      <c r="B29" s="18"/>
      <c r="C29" s="62" t="s">
        <v>37</v>
      </c>
      <c r="D29" s="62"/>
      <c r="E29" s="20"/>
      <c r="F29" s="19" t="s">
        <v>38</v>
      </c>
      <c r="G29" s="7" t="s">
        <v>62</v>
      </c>
      <c r="K29" s="63"/>
      <c r="L29" s="63"/>
      <c r="M29" s="63"/>
      <c r="N29" s="63"/>
      <c r="O29" s="63"/>
      <c r="P29" s="63"/>
      <c r="Q29" s="63"/>
      <c r="R29" s="63"/>
    </row>
    <row r="30" spans="2:25" ht="50.1" customHeight="1" thickBot="1" x14ac:dyDescent="0.2">
      <c r="B30" s="18"/>
      <c r="C30" s="65" t="s">
        <v>39</v>
      </c>
      <c r="D30" s="65"/>
      <c r="E30" s="21" t="str">
        <f>IF(E8="","",E8*E21*24*365/100)</f>
        <v/>
      </c>
      <c r="F30" s="43" t="s">
        <v>70</v>
      </c>
      <c r="G30" s="7" t="s">
        <v>63</v>
      </c>
      <c r="H30" s="44" t="s">
        <v>40</v>
      </c>
    </row>
    <row r="31" spans="2:25" ht="50.1" customHeight="1" thickBot="1" x14ac:dyDescent="0.45">
      <c r="B31" s="18"/>
      <c r="C31" s="60" t="s">
        <v>41</v>
      </c>
      <c r="D31" s="61"/>
      <c r="E31" s="45" t="str">
        <f>IF(E30="","",E29/E30*100)</f>
        <v/>
      </c>
      <c r="F31" s="26" t="s">
        <v>71</v>
      </c>
      <c r="G31" s="7" t="s">
        <v>64</v>
      </c>
      <c r="H31" s="46" t="str">
        <f>IF(E31="","",IF(E31&gt;=50,"○",""))</f>
        <v/>
      </c>
      <c r="J31" s="66" t="s">
        <v>47</v>
      </c>
      <c r="K31" s="66"/>
      <c r="L31" s="66"/>
      <c r="M31" s="66"/>
      <c r="N31" s="66"/>
      <c r="O31" s="66"/>
      <c r="P31" s="66"/>
      <c r="Q31" s="66"/>
      <c r="R31" s="66"/>
      <c r="S31" s="66"/>
      <c r="T31" s="66"/>
      <c r="U31" s="66"/>
      <c r="V31" s="66"/>
      <c r="W31" s="66"/>
      <c r="X31" s="66"/>
      <c r="Y31" s="66"/>
    </row>
  </sheetData>
  <sheetProtection password="CC6D" sheet="1" objects="1" scenarios="1" selectLockedCells="1"/>
  <mergeCells count="35">
    <mergeCell ref="K13:R13"/>
    <mergeCell ref="C17:D17"/>
    <mergeCell ref="B2:E2"/>
    <mergeCell ref="H2:I2"/>
    <mergeCell ref="D3:F3"/>
    <mergeCell ref="C8:D8"/>
    <mergeCell ref="C9:D9"/>
    <mergeCell ref="C10:D10"/>
    <mergeCell ref="L16:M16"/>
    <mergeCell ref="P16:Q16"/>
    <mergeCell ref="L17:M17"/>
    <mergeCell ref="P17:Q17"/>
    <mergeCell ref="C5:F5"/>
    <mergeCell ref="C11:D11"/>
    <mergeCell ref="C12:D12"/>
    <mergeCell ref="H12:I12"/>
    <mergeCell ref="C13:D13"/>
    <mergeCell ref="C18:D18"/>
    <mergeCell ref="C15:D15"/>
    <mergeCell ref="C14:D14"/>
    <mergeCell ref="C16:D16"/>
    <mergeCell ref="T16:U16"/>
    <mergeCell ref="C31:D31"/>
    <mergeCell ref="C25:D25"/>
    <mergeCell ref="K25:R25"/>
    <mergeCell ref="C26:D26"/>
    <mergeCell ref="C29:D29"/>
    <mergeCell ref="K29:R29"/>
    <mergeCell ref="C30:D30"/>
    <mergeCell ref="J31:Y31"/>
    <mergeCell ref="C24:D24"/>
    <mergeCell ref="C20:D20"/>
    <mergeCell ref="C21:D21"/>
    <mergeCell ref="C22:D22"/>
    <mergeCell ref="C23:D23"/>
  </mergeCells>
  <phoneticPr fontId="2"/>
  <pageMargins left="0.62992125984251968" right="0.23622047244094491" top="0.74803149606299213" bottom="0.55118110236220474"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31"/>
  <sheetViews>
    <sheetView showGridLines="0" view="pageBreakPreview" zoomScale="85" zoomScaleNormal="100" zoomScaleSheetLayoutView="85" workbookViewId="0">
      <selection activeCell="E11" sqref="E11"/>
    </sheetView>
  </sheetViews>
  <sheetFormatPr defaultColWidth="8" defaultRowHeight="13.5" x14ac:dyDescent="0.4"/>
  <cols>
    <col min="1" max="1" width="2.75" style="1" customWidth="1"/>
    <col min="2" max="2" width="3.625" style="1" customWidth="1"/>
    <col min="3" max="3" width="16.875" style="2" customWidth="1"/>
    <col min="4" max="4" width="20.25" style="1" customWidth="1"/>
    <col min="5" max="5" width="19.375" style="2" customWidth="1"/>
    <col min="6" max="6" width="27.875" style="3" customWidth="1"/>
    <col min="7" max="7" width="4.5" style="4" customWidth="1"/>
    <col min="8" max="8" width="9.625" style="1" customWidth="1"/>
    <col min="9" max="9" width="7.25" style="1" customWidth="1"/>
    <col min="10" max="11" width="10.75" style="1" customWidth="1"/>
    <col min="12" max="12" width="11.625" style="1" customWidth="1"/>
    <col min="13" max="13" width="11" style="1" customWidth="1"/>
    <col min="14" max="14" width="12.125" style="1" customWidth="1"/>
    <col min="15" max="15" width="8" style="1" customWidth="1"/>
    <col min="16" max="16" width="12.375" style="1" customWidth="1"/>
    <col min="17" max="17" width="8" style="1" customWidth="1"/>
    <col min="18" max="18" width="13.125" style="1" customWidth="1"/>
    <col min="19" max="19" width="8" style="1" customWidth="1"/>
    <col min="20" max="20" width="15.625" style="1" customWidth="1"/>
    <col min="21" max="21" width="8" style="1"/>
    <col min="22" max="22" width="19" style="1" customWidth="1"/>
    <col min="23" max="16384" width="8" style="1"/>
  </cols>
  <sheetData>
    <row r="1" spans="1:23" x14ac:dyDescent="0.4">
      <c r="A1" s="1" t="s">
        <v>72</v>
      </c>
    </row>
    <row r="2" spans="1:23" ht="33.6" customHeight="1" x14ac:dyDescent="0.4">
      <c r="A2" s="5"/>
      <c r="B2" s="75" t="s">
        <v>74</v>
      </c>
      <c r="C2" s="76"/>
      <c r="D2" s="76"/>
      <c r="E2" s="76"/>
      <c r="F2" s="6"/>
      <c r="G2" s="7"/>
      <c r="H2" s="77"/>
      <c r="I2" s="77"/>
    </row>
    <row r="3" spans="1:23" s="9" customFormat="1" ht="22.5" customHeight="1" thickBot="1" x14ac:dyDescent="0.45">
      <c r="C3" s="10" t="s">
        <v>1</v>
      </c>
      <c r="D3" s="78"/>
      <c r="E3" s="78"/>
      <c r="F3" s="78"/>
      <c r="G3" s="11"/>
      <c r="H3" s="12"/>
      <c r="J3" s="8" t="s">
        <v>0</v>
      </c>
    </row>
    <row r="4" spans="1:23" s="9" customFormat="1" ht="12.75" customHeight="1" x14ac:dyDescent="0.4">
      <c r="B4" s="13"/>
      <c r="C4" s="10"/>
      <c r="D4" s="14"/>
      <c r="E4" s="14"/>
      <c r="F4" s="14"/>
      <c r="G4" s="11"/>
      <c r="H4" s="12"/>
    </row>
    <row r="5" spans="1:23" s="9" customFormat="1" ht="21" customHeight="1" x14ac:dyDescent="0.4">
      <c r="B5" s="13"/>
      <c r="C5" s="82" t="s">
        <v>73</v>
      </c>
      <c r="D5" s="82"/>
      <c r="E5" s="82"/>
      <c r="F5" s="82"/>
      <c r="G5" s="11"/>
      <c r="H5" s="12"/>
    </row>
    <row r="6" spans="1:23" s="9" customFormat="1" ht="12.75" customHeight="1" x14ac:dyDescent="0.4">
      <c r="B6" s="13"/>
      <c r="C6" s="10"/>
      <c r="D6" s="14"/>
      <c r="E6" s="14"/>
      <c r="F6" s="14"/>
      <c r="G6" s="11"/>
      <c r="H6" s="12"/>
    </row>
    <row r="7" spans="1:23" ht="16.5" customHeight="1" x14ac:dyDescent="0.4">
      <c r="B7" s="1" t="s">
        <v>2</v>
      </c>
      <c r="C7" s="15"/>
      <c r="D7" s="15"/>
      <c r="E7" s="16"/>
      <c r="F7" s="17"/>
    </row>
    <row r="8" spans="1:23" ht="50.1" customHeight="1" x14ac:dyDescent="0.4">
      <c r="B8" s="18"/>
      <c r="C8" s="62" t="s">
        <v>75</v>
      </c>
      <c r="D8" s="62"/>
      <c r="E8" s="20">
        <v>20</v>
      </c>
      <c r="F8" s="19" t="s">
        <v>3</v>
      </c>
      <c r="G8" s="7" t="s">
        <v>4</v>
      </c>
    </row>
    <row r="9" spans="1:23" ht="50.1" customHeight="1" x14ac:dyDescent="0.4">
      <c r="B9" s="18"/>
      <c r="C9" s="71" t="s">
        <v>5</v>
      </c>
      <c r="D9" s="72"/>
      <c r="E9" s="20">
        <v>100000</v>
      </c>
      <c r="F9" s="19" t="s">
        <v>6</v>
      </c>
      <c r="G9" s="7" t="s">
        <v>7</v>
      </c>
    </row>
    <row r="10" spans="1:23" ht="50.1" customHeight="1" x14ac:dyDescent="0.4">
      <c r="B10" s="18"/>
      <c r="C10" s="71" t="s">
        <v>8</v>
      </c>
      <c r="D10" s="72"/>
      <c r="E10" s="20">
        <v>3000000</v>
      </c>
      <c r="F10" s="19" t="s">
        <v>6</v>
      </c>
      <c r="G10" s="7" t="s">
        <v>9</v>
      </c>
    </row>
    <row r="11" spans="1:23" ht="50.1" customHeight="1" x14ac:dyDescent="0.4">
      <c r="B11" s="18"/>
      <c r="C11" s="71" t="s">
        <v>10</v>
      </c>
      <c r="D11" s="72"/>
      <c r="E11" s="20">
        <v>3000000</v>
      </c>
      <c r="F11" s="19" t="s">
        <v>6</v>
      </c>
      <c r="G11" s="7" t="s">
        <v>11</v>
      </c>
    </row>
    <row r="12" spans="1:23" ht="50.1" customHeight="1" x14ac:dyDescent="0.15">
      <c r="B12" s="18"/>
      <c r="C12" s="71" t="s">
        <v>12</v>
      </c>
      <c r="D12" s="72"/>
      <c r="E12" s="21">
        <f>IF(AND(E9="",E10="",E11=""),"",E9+E10+E11)</f>
        <v>6100000</v>
      </c>
      <c r="F12" s="19" t="s">
        <v>13</v>
      </c>
      <c r="G12" s="7" t="s">
        <v>14</v>
      </c>
      <c r="H12" s="83"/>
      <c r="I12" s="83"/>
    </row>
    <row r="13" spans="1:23" ht="50.1" customHeight="1" x14ac:dyDescent="0.4">
      <c r="B13" s="18"/>
      <c r="C13" s="69" t="s">
        <v>15</v>
      </c>
      <c r="D13" s="70"/>
      <c r="E13" s="21">
        <f>IF(E8="","",IF(E12="","",E12/ROUND(E8,1)))</f>
        <v>305000</v>
      </c>
      <c r="F13" s="22" t="s">
        <v>16</v>
      </c>
      <c r="G13" s="23" t="s">
        <v>17</v>
      </c>
      <c r="H13" s="24"/>
      <c r="K13" s="66"/>
      <c r="L13" s="66"/>
      <c r="M13" s="66"/>
      <c r="N13" s="66"/>
      <c r="O13" s="66"/>
      <c r="P13" s="66"/>
      <c r="Q13" s="66"/>
      <c r="R13" s="66"/>
    </row>
    <row r="14" spans="1:23" ht="50.1" customHeight="1" x14ac:dyDescent="0.4">
      <c r="B14" s="18"/>
      <c r="C14" s="71" t="s">
        <v>43</v>
      </c>
      <c r="D14" s="72"/>
      <c r="E14" s="20">
        <v>1000000</v>
      </c>
      <c r="F14" s="19" t="s">
        <v>6</v>
      </c>
      <c r="G14" s="7" t="s">
        <v>18</v>
      </c>
    </row>
    <row r="15" spans="1:23" ht="50.1" customHeight="1" x14ac:dyDescent="0.4">
      <c r="B15" s="18"/>
      <c r="C15" s="71" t="s">
        <v>44</v>
      </c>
      <c r="D15" s="72"/>
      <c r="E15" s="20">
        <v>0</v>
      </c>
      <c r="F15" s="19" t="s">
        <v>6</v>
      </c>
      <c r="G15" s="7" t="s">
        <v>21</v>
      </c>
    </row>
    <row r="16" spans="1:23" ht="50.1" customHeight="1" thickBot="1" x14ac:dyDescent="0.45">
      <c r="B16" s="18"/>
      <c r="C16" s="69" t="s">
        <v>45</v>
      </c>
      <c r="D16" s="70"/>
      <c r="E16" s="21">
        <f>IF(E12="","",E12-E14-E15)</f>
        <v>5100000</v>
      </c>
      <c r="F16" s="22" t="s">
        <v>48</v>
      </c>
      <c r="G16" s="23" t="s">
        <v>46</v>
      </c>
      <c r="H16" s="24"/>
      <c r="K16" s="49"/>
      <c r="L16" s="58" t="s">
        <v>55</v>
      </c>
      <c r="M16" s="59"/>
      <c r="N16" s="52">
        <f>IF(E8="","",ROUNDDOWN(E8*N17,-3))</f>
        <v>1000000</v>
      </c>
      <c r="O16" s="53" t="s">
        <v>51</v>
      </c>
      <c r="P16" s="58" t="s">
        <v>56</v>
      </c>
      <c r="Q16" s="59"/>
      <c r="R16" s="55">
        <f>IF(E16="","",ROUNDDOWN(E16,-3))</f>
        <v>5100000</v>
      </c>
      <c r="S16" s="54" t="s">
        <v>51</v>
      </c>
      <c r="T16" s="58" t="s">
        <v>52</v>
      </c>
      <c r="U16" s="59"/>
      <c r="V16" s="55">
        <f>MIN(N16,R16)</f>
        <v>1000000</v>
      </c>
      <c r="W16" s="54" t="s">
        <v>51</v>
      </c>
    </row>
    <row r="17" spans="2:25" ht="50.1" customHeight="1" thickBot="1" x14ac:dyDescent="0.45">
      <c r="B17" s="18"/>
      <c r="C17" s="73" t="s">
        <v>42</v>
      </c>
      <c r="D17" s="74"/>
      <c r="E17" s="25">
        <f>IF(E8="","",IF(V16&lt;R17,V16,R17))</f>
        <v>1000000</v>
      </c>
      <c r="F17" s="26" t="s">
        <v>6</v>
      </c>
      <c r="G17" s="7" t="s">
        <v>27</v>
      </c>
      <c r="L17" s="79" t="s">
        <v>53</v>
      </c>
      <c r="M17" s="80"/>
      <c r="N17" s="50">
        <v>50000</v>
      </c>
      <c r="O17" s="51" t="s">
        <v>49</v>
      </c>
      <c r="P17" s="81" t="s">
        <v>54</v>
      </c>
      <c r="Q17" s="80"/>
      <c r="R17" s="50">
        <v>2500000</v>
      </c>
      <c r="S17" s="51" t="s">
        <v>50</v>
      </c>
    </row>
    <row r="18" spans="2:25" ht="49.5" customHeight="1" thickBot="1" x14ac:dyDescent="0.45">
      <c r="C18" s="60" t="s">
        <v>19</v>
      </c>
      <c r="D18" s="61"/>
      <c r="E18" s="25">
        <f>IF(E17="","",IF(E26&gt;250000,"ご相談ください",E17))</f>
        <v>1000000</v>
      </c>
      <c r="F18" s="26" t="s">
        <v>20</v>
      </c>
      <c r="G18" s="4" t="s">
        <v>29</v>
      </c>
    </row>
    <row r="19" spans="2:25" ht="16.5" customHeight="1" x14ac:dyDescent="0.15">
      <c r="B19" s="1" t="s">
        <v>22</v>
      </c>
      <c r="C19" s="27"/>
      <c r="D19" s="28"/>
      <c r="E19" s="29"/>
      <c r="F19" s="30"/>
      <c r="G19" s="7"/>
      <c r="H19" s="24"/>
      <c r="I19" s="31"/>
      <c r="K19" s="48"/>
      <c r="L19" s="48"/>
      <c r="M19" s="48"/>
      <c r="N19" s="48"/>
      <c r="O19" s="48"/>
      <c r="P19" s="48"/>
      <c r="Q19" s="48"/>
      <c r="R19" s="48"/>
    </row>
    <row r="20" spans="2:25" ht="50.1" customHeight="1" x14ac:dyDescent="0.4">
      <c r="B20" s="18"/>
      <c r="C20" s="67" t="s">
        <v>23</v>
      </c>
      <c r="D20" s="67"/>
      <c r="E20" s="56">
        <v>17</v>
      </c>
      <c r="F20" s="32" t="s">
        <v>24</v>
      </c>
      <c r="G20" s="7" t="s">
        <v>31</v>
      </c>
    </row>
    <row r="21" spans="2:25" ht="50.1" customHeight="1" x14ac:dyDescent="0.4">
      <c r="B21" s="18"/>
      <c r="C21" s="68" t="s">
        <v>25</v>
      </c>
      <c r="D21" s="68"/>
      <c r="E21" s="56">
        <v>13</v>
      </c>
      <c r="F21" s="32" t="s">
        <v>26</v>
      </c>
      <c r="G21" s="7" t="s">
        <v>57</v>
      </c>
    </row>
    <row r="22" spans="2:25" ht="50.1" customHeight="1" x14ac:dyDescent="0.4">
      <c r="B22" s="18"/>
      <c r="C22" s="68" t="s">
        <v>65</v>
      </c>
      <c r="D22" s="68"/>
      <c r="E22" s="57">
        <v>0.46700000000000003</v>
      </c>
      <c r="F22" s="32" t="s">
        <v>28</v>
      </c>
      <c r="G22" s="7" t="s">
        <v>58</v>
      </c>
    </row>
    <row r="23" spans="2:25" ht="50.1" customHeight="1" x14ac:dyDescent="0.4">
      <c r="B23" s="18"/>
      <c r="C23" s="68" t="s">
        <v>30</v>
      </c>
      <c r="D23" s="68"/>
      <c r="E23" s="33">
        <f>IF(E17="","",E17)</f>
        <v>1000000</v>
      </c>
      <c r="F23" s="19" t="s">
        <v>66</v>
      </c>
      <c r="G23" s="7" t="s">
        <v>35</v>
      </c>
    </row>
    <row r="24" spans="2:25" ht="50.1" customHeight="1" x14ac:dyDescent="0.4">
      <c r="B24" s="18"/>
      <c r="C24" s="62" t="s">
        <v>32</v>
      </c>
      <c r="D24" s="62"/>
      <c r="E24" s="34">
        <f>IF(E8="","",E8*E21*24*365*E20/100)</f>
        <v>387192</v>
      </c>
      <c r="F24" s="35" t="s">
        <v>67</v>
      </c>
      <c r="G24" s="7" t="s">
        <v>59</v>
      </c>
    </row>
    <row r="25" spans="2:25" ht="49.5" customHeight="1" x14ac:dyDescent="0.4">
      <c r="B25" s="18"/>
      <c r="C25" s="62" t="s">
        <v>33</v>
      </c>
      <c r="D25" s="62"/>
      <c r="E25" s="36">
        <f>IF(E24="","",E24*E22/1000)</f>
        <v>180.81866400000001</v>
      </c>
      <c r="F25" s="37" t="s">
        <v>68</v>
      </c>
      <c r="G25" s="7" t="s">
        <v>60</v>
      </c>
      <c r="K25" s="63"/>
      <c r="L25" s="64"/>
      <c r="M25" s="64"/>
      <c r="N25" s="64"/>
      <c r="O25" s="64"/>
      <c r="P25" s="64"/>
      <c r="Q25" s="64"/>
      <c r="R25" s="64"/>
    </row>
    <row r="26" spans="2:25" ht="50.1" customHeight="1" x14ac:dyDescent="0.4">
      <c r="B26" s="18"/>
      <c r="C26" s="62" t="s">
        <v>34</v>
      </c>
      <c r="D26" s="62"/>
      <c r="E26" s="36">
        <f>IF(E23="","",E23/E25)</f>
        <v>5530.4025473830507</v>
      </c>
      <c r="F26" s="32" t="s">
        <v>69</v>
      </c>
      <c r="G26" s="7" t="s">
        <v>61</v>
      </c>
      <c r="H26" s="24"/>
      <c r="K26" s="38"/>
      <c r="L26" s="38"/>
      <c r="M26" s="38"/>
      <c r="N26" s="38"/>
      <c r="O26" s="38"/>
      <c r="P26" s="38"/>
      <c r="Q26" s="38"/>
      <c r="R26" s="38"/>
    </row>
    <row r="27" spans="2:25" ht="12" customHeight="1" x14ac:dyDescent="0.4">
      <c r="B27" s="18"/>
      <c r="C27" s="39"/>
      <c r="D27" s="39"/>
      <c r="E27" s="40"/>
      <c r="F27" s="41"/>
      <c r="G27" s="42"/>
      <c r="H27" s="24"/>
      <c r="I27" s="31"/>
      <c r="K27" s="48"/>
      <c r="L27" s="48"/>
      <c r="M27" s="48"/>
      <c r="N27" s="48"/>
      <c r="O27" s="48"/>
      <c r="P27" s="48"/>
      <c r="Q27" s="48"/>
      <c r="R27" s="48"/>
    </row>
    <row r="28" spans="2:25" ht="16.5" customHeight="1" x14ac:dyDescent="0.15">
      <c r="B28" s="1" t="s">
        <v>36</v>
      </c>
      <c r="C28" s="27"/>
      <c r="D28" s="28"/>
      <c r="E28" s="29"/>
      <c r="F28" s="30"/>
      <c r="G28" s="7"/>
      <c r="H28" s="24"/>
      <c r="I28" s="31"/>
      <c r="K28" s="48"/>
      <c r="L28" s="48"/>
      <c r="M28" s="48"/>
      <c r="N28" s="48"/>
      <c r="O28" s="48"/>
      <c r="P28" s="48"/>
      <c r="Q28" s="48"/>
      <c r="R28" s="48"/>
    </row>
    <row r="29" spans="2:25" ht="50.1" customHeight="1" x14ac:dyDescent="0.4">
      <c r="B29" s="18"/>
      <c r="C29" s="62" t="s">
        <v>37</v>
      </c>
      <c r="D29" s="62"/>
      <c r="E29" s="20">
        <v>20000</v>
      </c>
      <c r="F29" s="19" t="s">
        <v>38</v>
      </c>
      <c r="G29" s="7" t="s">
        <v>62</v>
      </c>
      <c r="K29" s="63"/>
      <c r="L29" s="63"/>
      <c r="M29" s="63"/>
      <c r="N29" s="63"/>
      <c r="O29" s="63"/>
      <c r="P29" s="63"/>
      <c r="Q29" s="63"/>
      <c r="R29" s="63"/>
    </row>
    <row r="30" spans="2:25" ht="50.1" customHeight="1" thickBot="1" x14ac:dyDescent="0.2">
      <c r="B30" s="18"/>
      <c r="C30" s="65" t="s">
        <v>39</v>
      </c>
      <c r="D30" s="65"/>
      <c r="E30" s="21">
        <f>IF(E8="","",E8*E21*24*365/100)</f>
        <v>22776</v>
      </c>
      <c r="F30" s="43" t="s">
        <v>70</v>
      </c>
      <c r="G30" s="7" t="s">
        <v>63</v>
      </c>
      <c r="H30" s="44" t="s">
        <v>40</v>
      </c>
    </row>
    <row r="31" spans="2:25" ht="50.1" customHeight="1" thickBot="1" x14ac:dyDescent="0.45">
      <c r="B31" s="18"/>
      <c r="C31" s="60" t="s">
        <v>41</v>
      </c>
      <c r="D31" s="61"/>
      <c r="E31" s="45">
        <f>IF(E30="","",E29/E30*100)</f>
        <v>87.811731647348097</v>
      </c>
      <c r="F31" s="26" t="s">
        <v>71</v>
      </c>
      <c r="G31" s="7" t="s">
        <v>64</v>
      </c>
      <c r="H31" s="46" t="str">
        <f>IF(E31="","",IF(E31&gt;=50,"○",""))</f>
        <v>○</v>
      </c>
      <c r="J31" s="66" t="s">
        <v>47</v>
      </c>
      <c r="K31" s="66"/>
      <c r="L31" s="66"/>
      <c r="M31" s="66"/>
      <c r="N31" s="66"/>
      <c r="O31" s="66"/>
      <c r="P31" s="66"/>
      <c r="Q31" s="66"/>
      <c r="R31" s="66"/>
      <c r="S31" s="66"/>
      <c r="T31" s="66"/>
      <c r="U31" s="66"/>
      <c r="V31" s="66"/>
      <c r="W31" s="66"/>
      <c r="X31" s="66"/>
      <c r="Y31" s="66"/>
    </row>
  </sheetData>
  <sheetProtection password="CC6D" sheet="1" objects="1" scenarios="1" selectLockedCells="1"/>
  <mergeCells count="35">
    <mergeCell ref="C29:D29"/>
    <mergeCell ref="K29:R29"/>
    <mergeCell ref="C30:D30"/>
    <mergeCell ref="C31:D31"/>
    <mergeCell ref="J31:Y31"/>
    <mergeCell ref="C26:D26"/>
    <mergeCell ref="C17:D17"/>
    <mergeCell ref="L17:M17"/>
    <mergeCell ref="P17:Q17"/>
    <mergeCell ref="C18:D18"/>
    <mergeCell ref="C20:D20"/>
    <mergeCell ref="C21:D21"/>
    <mergeCell ref="C22:D22"/>
    <mergeCell ref="C23:D23"/>
    <mergeCell ref="C24:D24"/>
    <mergeCell ref="C25:D25"/>
    <mergeCell ref="K25:R25"/>
    <mergeCell ref="T16:U16"/>
    <mergeCell ref="C10:D10"/>
    <mergeCell ref="C11:D11"/>
    <mergeCell ref="C12:D12"/>
    <mergeCell ref="H12:I12"/>
    <mergeCell ref="C13:D13"/>
    <mergeCell ref="K13:R13"/>
    <mergeCell ref="C14:D14"/>
    <mergeCell ref="C15:D15"/>
    <mergeCell ref="C16:D16"/>
    <mergeCell ref="L16:M16"/>
    <mergeCell ref="P16:Q16"/>
    <mergeCell ref="C9:D9"/>
    <mergeCell ref="B2:E2"/>
    <mergeCell ref="H2:I2"/>
    <mergeCell ref="D3:F3"/>
    <mergeCell ref="C5:F5"/>
    <mergeCell ref="C8:D8"/>
  </mergeCells>
  <phoneticPr fontId="2"/>
  <pageMargins left="0.62992125984251968" right="0.23622047244094491" top="0.74803149606299213" bottom="0.55118110236220474"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様式第17号別紙1</vt:lpstr>
      <vt:lpstr>様式第17号別紙1 (記入例)</vt:lpstr>
      <vt:lpstr>様式第17号別紙1!Print_Area</vt:lpstr>
      <vt:lpstr>'様式第17号別紙1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2024-03-18T00:45:16Z</cp:lastPrinted>
  <dcterms:created xsi:type="dcterms:W3CDTF">2022-08-25T09:13:06Z</dcterms:created>
  <dcterms:modified xsi:type="dcterms:W3CDTF">2024-04-17T01:57:33Z</dcterms:modified>
</cp:coreProperties>
</file>