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3_せんだい健幸省エネ住宅補助金（部分改修）\R8(2026)\01_要綱\"/>
    </mc:Choice>
  </mc:AlternateContent>
  <xr:revisionPtr revIDLastSave="0" documentId="13_ncr:1_{BF406845-CD27-4620-853D-300D963E0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定様式" sheetId="5" r:id="rId1"/>
  </sheets>
  <definedNames>
    <definedName name="_xlnm.Print_Area" localSheetId="0">算定様式!$A$1:$AS$190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3" i="5" l="1"/>
  <c r="AE18" i="5"/>
  <c r="AF153" i="5"/>
  <c r="AU150" i="5"/>
  <c r="Q138" i="5"/>
  <c r="AU138" i="5" s="1"/>
  <c r="AA138" i="5"/>
  <c r="AD138" i="5" s="1"/>
  <c r="AF138" i="5" s="1"/>
  <c r="Q139" i="5"/>
  <c r="AU139" i="5" s="1"/>
  <c r="AA139" i="5"/>
  <c r="AD139" i="5"/>
  <c r="AF139" i="5" s="1"/>
  <c r="Q140" i="5"/>
  <c r="AA140" i="5"/>
  <c r="AD140" i="5"/>
  <c r="AF140" i="5" s="1"/>
  <c r="Q141" i="5"/>
  <c r="AA141" i="5"/>
  <c r="AD141" i="5"/>
  <c r="AF141" i="5" s="1"/>
  <c r="Q142" i="5"/>
  <c r="AA142" i="5"/>
  <c r="AD142" i="5" s="1"/>
  <c r="AF142" i="5" s="1"/>
  <c r="Q143" i="5"/>
  <c r="AA143" i="5"/>
  <c r="AD143" i="5"/>
  <c r="AF143" i="5" s="1"/>
  <c r="Q144" i="5"/>
  <c r="AU144" i="5" s="1"/>
  <c r="AA144" i="5"/>
  <c r="AD144" i="5"/>
  <c r="AF144" i="5"/>
  <c r="Q145" i="5"/>
  <c r="AA145" i="5"/>
  <c r="AD145" i="5"/>
  <c r="AF145" i="5" s="1"/>
  <c r="Q146" i="5"/>
  <c r="AU146" i="5" s="1"/>
  <c r="AA146" i="5"/>
  <c r="AD146" i="5"/>
  <c r="AF146" i="5" s="1"/>
  <c r="Q147" i="5"/>
  <c r="AU147" i="5" s="1"/>
  <c r="AA147" i="5"/>
  <c r="AD147" i="5"/>
  <c r="AF147" i="5"/>
  <c r="Q148" i="5"/>
  <c r="AU148" i="5" s="1"/>
  <c r="AA148" i="5"/>
  <c r="AD148" i="5"/>
  <c r="AF148" i="5"/>
  <c r="Q149" i="5"/>
  <c r="AA149" i="5"/>
  <c r="AD149" i="5" s="1"/>
  <c r="AF149" i="5" s="1"/>
  <c r="Q150" i="5"/>
  <c r="AA150" i="5"/>
  <c r="AD150" i="5"/>
  <c r="AF150" i="5"/>
  <c r="Q151" i="5"/>
  <c r="AU151" i="5" s="1"/>
  <c r="AA151" i="5"/>
  <c r="AD151" i="5" s="1"/>
  <c r="AF151" i="5" s="1"/>
  <c r="Q152" i="5"/>
  <c r="AU152" i="5" s="1"/>
  <c r="AA152" i="5"/>
  <c r="AD152" i="5"/>
  <c r="AF152" i="5" s="1"/>
  <c r="W87" i="5"/>
  <c r="W88" i="5"/>
  <c r="W89" i="5"/>
  <c r="W90" i="5"/>
  <c r="W91" i="5"/>
  <c r="W92" i="5"/>
  <c r="W93" i="5"/>
  <c r="W94" i="5"/>
  <c r="W95" i="5"/>
  <c r="W86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24" i="5"/>
  <c r="W25" i="5"/>
  <c r="W26" i="5"/>
  <c r="W27" i="5"/>
  <c r="W28" i="5"/>
  <c r="W29" i="5"/>
  <c r="W30" i="5"/>
  <c r="W31" i="5"/>
  <c r="W32" i="5"/>
  <c r="W23" i="5"/>
  <c r="W9" i="5"/>
  <c r="W10" i="5"/>
  <c r="W11" i="5"/>
  <c r="W12" i="5"/>
  <c r="W13" i="5"/>
  <c r="W14" i="5"/>
  <c r="W15" i="5"/>
  <c r="W16" i="5"/>
  <c r="W17" i="5"/>
  <c r="W8" i="5"/>
  <c r="W52" i="5"/>
  <c r="AU142" i="5" l="1"/>
  <c r="AU145" i="5"/>
  <c r="AU141" i="5"/>
  <c r="AU140" i="5"/>
  <c r="AU143" i="5"/>
  <c r="AU149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R72" i="5" l="1"/>
  <c r="AH8" i="5"/>
  <c r="Q125" i="5" l="1"/>
  <c r="Q126" i="5"/>
  <c r="Q127" i="5"/>
  <c r="Q128" i="5"/>
  <c r="Q129" i="5"/>
  <c r="Q130" i="5"/>
  <c r="Q131" i="5"/>
  <c r="Q132" i="5"/>
  <c r="Q133" i="5"/>
  <c r="Q134" i="5"/>
  <c r="Q135" i="5"/>
  <c r="Q136" i="5"/>
  <c r="Q137" i="5"/>
  <c r="Q124" i="5"/>
  <c r="Q123" i="5"/>
  <c r="Q174" i="5" l="1"/>
  <c r="AU173" i="5" s="1"/>
  <c r="Q176" i="5" l="1"/>
  <c r="Q178" i="5" s="1"/>
  <c r="AV178" i="5" s="1"/>
  <c r="AE87" i="5"/>
  <c r="AH87" i="5"/>
  <c r="AJ87" i="5"/>
  <c r="AE88" i="5"/>
  <c r="AH88" i="5"/>
  <c r="AJ88" i="5"/>
  <c r="AE89" i="5"/>
  <c r="AH89" i="5"/>
  <c r="AJ89" i="5"/>
  <c r="AE90" i="5"/>
  <c r="AH90" i="5"/>
  <c r="AJ90" i="5"/>
  <c r="AE91" i="5"/>
  <c r="AH91" i="5"/>
  <c r="AJ91" i="5"/>
  <c r="AE92" i="5"/>
  <c r="AH92" i="5"/>
  <c r="AJ92" i="5"/>
  <c r="AE93" i="5"/>
  <c r="AH93" i="5"/>
  <c r="AJ93" i="5"/>
  <c r="AE94" i="5"/>
  <c r="AH94" i="5"/>
  <c r="AJ94" i="5"/>
  <c r="AE95" i="5"/>
  <c r="AH95" i="5"/>
  <c r="AJ95" i="5"/>
  <c r="AE24" i="5"/>
  <c r="AH24" i="5"/>
  <c r="AJ24" i="5"/>
  <c r="AE25" i="5"/>
  <c r="AH25" i="5"/>
  <c r="AJ25" i="5"/>
  <c r="AE26" i="5"/>
  <c r="AH26" i="5"/>
  <c r="AJ26" i="5"/>
  <c r="AE27" i="5"/>
  <c r="AH27" i="5"/>
  <c r="AJ27" i="5"/>
  <c r="AE28" i="5"/>
  <c r="AH28" i="5"/>
  <c r="AJ28" i="5"/>
  <c r="AE29" i="5"/>
  <c r="AH29" i="5"/>
  <c r="AJ29" i="5"/>
  <c r="AE30" i="5"/>
  <c r="AH30" i="5"/>
  <c r="AJ30" i="5"/>
  <c r="AE31" i="5"/>
  <c r="AH31" i="5"/>
  <c r="AJ31" i="5"/>
  <c r="AE32" i="5"/>
  <c r="AH32" i="5"/>
  <c r="AJ32" i="5"/>
  <c r="AE9" i="5"/>
  <c r="AH9" i="5"/>
  <c r="AJ9" i="5"/>
  <c r="AE10" i="5"/>
  <c r="AH10" i="5"/>
  <c r="AJ10" i="5"/>
  <c r="AE11" i="5"/>
  <c r="AH11" i="5"/>
  <c r="AJ11" i="5"/>
  <c r="AE12" i="5"/>
  <c r="AH12" i="5"/>
  <c r="AJ12" i="5"/>
  <c r="AE13" i="5"/>
  <c r="AH13" i="5"/>
  <c r="AJ13" i="5"/>
  <c r="AE14" i="5"/>
  <c r="AH14" i="5"/>
  <c r="AJ14" i="5"/>
  <c r="AE15" i="5"/>
  <c r="AH15" i="5"/>
  <c r="AJ15" i="5"/>
  <c r="AE16" i="5"/>
  <c r="AH16" i="5"/>
  <c r="AJ16" i="5"/>
  <c r="AE17" i="5"/>
  <c r="AH17" i="5"/>
  <c r="AJ17" i="5" s="1"/>
  <c r="AH23" i="5"/>
  <c r="AE23" i="5"/>
  <c r="AE53" i="5"/>
  <c r="AJ53" i="5" s="1"/>
  <c r="AE54" i="5"/>
  <c r="AJ54" i="5" s="1"/>
  <c r="AE55" i="5"/>
  <c r="AJ55" i="5" s="1"/>
  <c r="AE56" i="5"/>
  <c r="AE57" i="5"/>
  <c r="AJ57" i="5" s="1"/>
  <c r="AE58" i="5"/>
  <c r="AJ58" i="5" s="1"/>
  <c r="AE59" i="5"/>
  <c r="AJ59" i="5" s="1"/>
  <c r="AE60" i="5"/>
  <c r="AJ60" i="5" s="1"/>
  <c r="AE61" i="5"/>
  <c r="AJ61" i="5" s="1"/>
  <c r="AE62" i="5"/>
  <c r="AJ62" i="5" s="1"/>
  <c r="AE63" i="5"/>
  <c r="AJ63" i="5" s="1"/>
  <c r="AE64" i="5"/>
  <c r="AJ64" i="5" s="1"/>
  <c r="AE65" i="5"/>
  <c r="AJ65" i="5" s="1"/>
  <c r="AE66" i="5"/>
  <c r="AJ66" i="5" s="1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E8" i="5"/>
  <c r="AE52" i="5"/>
  <c r="AH67" i="5"/>
  <c r="AH86" i="5"/>
  <c r="AU93" i="5" l="1"/>
  <c r="AU89" i="5"/>
  <c r="AU95" i="5"/>
  <c r="AU91" i="5"/>
  <c r="AU87" i="5"/>
  <c r="AU92" i="5"/>
  <c r="AU88" i="5"/>
  <c r="AJ23" i="5"/>
  <c r="AU94" i="5"/>
  <c r="AU90" i="5"/>
  <c r="AJ56" i="5"/>
  <c r="AE67" i="5"/>
  <c r="AJ8" i="5"/>
  <c r="AU27" i="5"/>
  <c r="AU23" i="5"/>
  <c r="AU26" i="5"/>
  <c r="AU32" i="5"/>
  <c r="AU31" i="5"/>
  <c r="AU30" i="5"/>
  <c r="AU29" i="5"/>
  <c r="AU25" i="5"/>
  <c r="AU24" i="5"/>
  <c r="AE33" i="5"/>
  <c r="AU28" i="5"/>
  <c r="AU64" i="5"/>
  <c r="AU63" i="5"/>
  <c r="AU65" i="5"/>
  <c r="AU66" i="5"/>
  <c r="AU62" i="5"/>
  <c r="AE86" i="5"/>
  <c r="AJ86" i="5" s="1"/>
  <c r="AU33" i="5" l="1"/>
  <c r="W33" i="5" s="1"/>
  <c r="AJ33" i="5" s="1"/>
  <c r="AU86" i="5"/>
  <c r="AE96" i="5"/>
  <c r="Q161" i="5"/>
  <c r="Q160" i="5" s="1"/>
  <c r="AA137" i="5"/>
  <c r="AD137" i="5" s="1"/>
  <c r="AF137" i="5" s="1"/>
  <c r="AA124" i="5"/>
  <c r="AD124" i="5" s="1"/>
  <c r="AF124" i="5" s="1"/>
  <c r="AA125" i="5"/>
  <c r="AD125" i="5" s="1"/>
  <c r="AF125" i="5" s="1"/>
  <c r="AA126" i="5"/>
  <c r="AD126" i="5" s="1"/>
  <c r="AF126" i="5" s="1"/>
  <c r="AA127" i="5"/>
  <c r="AD127" i="5" s="1"/>
  <c r="AF127" i="5" s="1"/>
  <c r="AA128" i="5"/>
  <c r="AD128" i="5" s="1"/>
  <c r="AF128" i="5" s="1"/>
  <c r="AA129" i="5"/>
  <c r="AD129" i="5" s="1"/>
  <c r="AF129" i="5" s="1"/>
  <c r="AA130" i="5"/>
  <c r="AD130" i="5" s="1"/>
  <c r="AF130" i="5" s="1"/>
  <c r="AA131" i="5"/>
  <c r="AD131" i="5" s="1"/>
  <c r="AF131" i="5" s="1"/>
  <c r="AA132" i="5"/>
  <c r="AD132" i="5" s="1"/>
  <c r="AF132" i="5" s="1"/>
  <c r="AA133" i="5"/>
  <c r="AD133" i="5" s="1"/>
  <c r="AF133" i="5" s="1"/>
  <c r="AA134" i="5"/>
  <c r="AD134" i="5" s="1"/>
  <c r="AF134" i="5" s="1"/>
  <c r="AA135" i="5"/>
  <c r="AD135" i="5" s="1"/>
  <c r="AF135" i="5" s="1"/>
  <c r="AA136" i="5"/>
  <c r="AD136" i="5" s="1"/>
  <c r="AF136" i="5" s="1"/>
  <c r="AU16" i="5" l="1"/>
  <c r="AU15" i="5"/>
  <c r="AU14" i="5"/>
  <c r="AU17" i="5"/>
  <c r="AU13" i="5"/>
  <c r="AA123" i="5"/>
  <c r="AD123" i="5" s="1"/>
  <c r="AF123" i="5" s="1"/>
  <c r="AU123" i="5" l="1"/>
  <c r="AU153" i="5" s="1"/>
  <c r="Q156" i="5" l="1"/>
  <c r="Q166" i="5" s="1"/>
  <c r="R71" i="5" l="1"/>
  <c r="Q38" i="5"/>
  <c r="Q37" i="5" s="1"/>
  <c r="Q101" i="5"/>
  <c r="Q100" i="5" s="1"/>
  <c r="Q185" i="5" l="1"/>
  <c r="AU8" i="5" l="1"/>
  <c r="AU61" i="5" l="1"/>
  <c r="AJ52" i="5" l="1"/>
  <c r="AJ67" i="5" s="1"/>
  <c r="AU11" i="5"/>
  <c r="AU10" i="5"/>
  <c r="AU9" i="5"/>
  <c r="AU52" i="5" l="1"/>
  <c r="AM52" i="5"/>
  <c r="AO52" i="5" s="1"/>
  <c r="AU60" i="5" l="1"/>
  <c r="AU56" i="5"/>
  <c r="AU59" i="5"/>
  <c r="AU55" i="5"/>
  <c r="AU58" i="5"/>
  <c r="AU54" i="5"/>
  <c r="AU57" i="5"/>
  <c r="AU53" i="5"/>
  <c r="AU67" i="5" l="1"/>
  <c r="AU137" i="5"/>
  <c r="AU136" i="5"/>
  <c r="AU135" i="5"/>
  <c r="AU134" i="5"/>
  <c r="AU133" i="5"/>
  <c r="AU132" i="5"/>
  <c r="AU131" i="5"/>
  <c r="AU130" i="5"/>
  <c r="AU129" i="5"/>
  <c r="AU128" i="5"/>
  <c r="AU127" i="5"/>
  <c r="AU126" i="5"/>
  <c r="AU125" i="5"/>
  <c r="AU124" i="5"/>
  <c r="AU12" i="5"/>
  <c r="AU18" i="5" l="1"/>
  <c r="W18" i="5" s="1"/>
  <c r="AJ18" i="5" s="1"/>
  <c r="AU96" i="5" l="1"/>
  <c r="W96" i="5" s="1"/>
  <c r="Q43" i="5"/>
  <c r="W67" i="5" l="1"/>
  <c r="AJ96" i="5"/>
  <c r="Q106" i="5" s="1"/>
  <c r="AV166" i="5"/>
  <c r="AO67" i="5" l="1"/>
  <c r="R77" i="5" s="1"/>
  <c r="Q114" i="5" s="1"/>
  <c r="AV115" i="5" l="1"/>
  <c r="Q187" i="5" s="1"/>
</calcChain>
</file>

<file path=xl/sharedStrings.xml><?xml version="1.0" encoding="utf-8"?>
<sst xmlns="http://schemas.openxmlformats.org/spreadsheetml/2006/main" count="214" uniqueCount="87">
  <si>
    <t>平均熱抵抗値R</t>
    <rPh sb="0" eb="2">
      <t>ヘイキン</t>
    </rPh>
    <rPh sb="2" eb="3">
      <t>ネツ</t>
    </rPh>
    <rPh sb="3" eb="6">
      <t>テイコウチ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</si>
  <si>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</si>
  <si>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</si>
  <si>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補助額</t>
    <rPh sb="0" eb="2">
      <t>ホジョ</t>
    </rPh>
    <rPh sb="2" eb="3">
      <t>ガク</t>
    </rPh>
    <phoneticPr fontId="1"/>
  </si>
  <si>
    <t>施工面積
（㎡）</t>
    <rPh sb="0" eb="2">
      <t>セコウ</t>
    </rPh>
    <rPh sb="2" eb="4">
      <t>メンセキ</t>
    </rPh>
    <phoneticPr fontId="1"/>
  </si>
  <si>
    <t>熱抵抗値R
（㎡K/W）</t>
    <rPh sb="0" eb="1">
      <t>ネツ</t>
    </rPh>
    <rPh sb="1" eb="4">
      <t>テイコウチ</t>
    </rPh>
    <phoneticPr fontId="1"/>
  </si>
  <si>
    <t>厚さ
（mm）</t>
    <rPh sb="0" eb="1">
      <t>アツ</t>
    </rPh>
    <phoneticPr fontId="1"/>
  </si>
  <si>
    <t>熱伝導率
（W/mK）</t>
    <rPh sb="0" eb="1">
      <t>ネツ</t>
    </rPh>
    <rPh sb="1" eb="4">
      <t>デンドウリツ</t>
    </rPh>
    <phoneticPr fontId="1"/>
  </si>
  <si>
    <t>種類</t>
    <rPh sb="0" eb="2">
      <t>シュルイ</t>
    </rPh>
    <phoneticPr fontId="1"/>
  </si>
  <si>
    <t>区分</t>
    <rPh sb="0" eb="2">
      <t>クブン</t>
    </rPh>
    <phoneticPr fontId="1"/>
  </si>
  <si>
    <t>×</t>
    <phoneticPr fontId="1"/>
  </si>
  <si>
    <t>幅</t>
    <rPh sb="0" eb="1">
      <t>ハバ</t>
    </rPh>
    <phoneticPr fontId="1"/>
  </si>
  <si>
    <t>断熱材</t>
    <rPh sb="0" eb="2">
      <t>ダンネツ</t>
    </rPh>
    <rPh sb="2" eb="3">
      <t>ザイ</t>
    </rPh>
    <phoneticPr fontId="1"/>
  </si>
  <si>
    <t>高さ</t>
    <rPh sb="0" eb="1">
      <t>タカ</t>
    </rPh>
    <phoneticPr fontId="1"/>
  </si>
  <si>
    <t>窓面積
（㎡）</t>
    <rPh sb="0" eb="1">
      <t>マド</t>
    </rPh>
    <rPh sb="1" eb="3">
      <t>メンセキ</t>
    </rPh>
    <phoneticPr fontId="1"/>
  </si>
  <si>
    <t>工法</t>
    <rPh sb="0" eb="2">
      <t>コウホウ</t>
    </rPh>
    <phoneticPr fontId="1"/>
  </si>
  <si>
    <t>建具の材質</t>
    <rPh sb="0" eb="2">
      <t>タテグ</t>
    </rPh>
    <rPh sb="3" eb="5">
      <t>ザイシツ</t>
    </rPh>
    <phoneticPr fontId="1"/>
  </si>
  <si>
    <t>熱貫流率U
（W/㎡・K）</t>
    <rPh sb="0" eb="1">
      <t>ネツ</t>
    </rPh>
    <rPh sb="1" eb="3">
      <t>カンリュウ</t>
    </rPh>
    <rPh sb="3" eb="4">
      <t>リツ</t>
    </rPh>
    <phoneticPr fontId="1"/>
  </si>
  <si>
    <t>（3）屋根・天井断熱</t>
    <phoneticPr fontId="1"/>
  </si>
  <si>
    <t>（2）壁断熱</t>
    <phoneticPr fontId="1"/>
  </si>
  <si>
    <t>（1）床断熱</t>
    <phoneticPr fontId="1"/>
  </si>
  <si>
    <t>内訳</t>
    <rPh sb="0" eb="2">
      <t>ウチワケ</t>
    </rPh>
    <phoneticPr fontId="1"/>
  </si>
  <si>
    <t>箇所番号</t>
    <rPh sb="0" eb="2">
      <t>カショ</t>
    </rPh>
    <rPh sb="2" eb="4">
      <t>バンゴウ</t>
    </rPh>
    <phoneticPr fontId="1"/>
  </si>
  <si>
    <t>対象屋根・天井に対する県の補助金額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ケン</t>
    </rPh>
    <rPh sb="13" eb="15">
      <t>ホジョ</t>
    </rPh>
    <rPh sb="15" eb="16">
      <t>キン</t>
    </rPh>
    <rPh sb="16" eb="17">
      <t>ガク</t>
    </rPh>
    <phoneticPr fontId="1"/>
  </si>
  <si>
    <t>対象屋根・天井に対する国の補助金額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クニ</t>
    </rPh>
    <rPh sb="13" eb="15">
      <t>ホジョ</t>
    </rPh>
    <rPh sb="15" eb="16">
      <t>キン</t>
    </rPh>
    <rPh sb="16" eb="17">
      <t>ガク</t>
    </rPh>
    <phoneticPr fontId="1"/>
  </si>
  <si>
    <t>対象屋根・天井に対するその他補助金額</t>
    <rPh sb="2" eb="4">
      <t>ヤネ</t>
    </rPh>
    <rPh sb="5" eb="7">
      <t>テンジョウ</t>
    </rPh>
    <rPh sb="13" eb="14">
      <t>ホカ</t>
    </rPh>
    <phoneticPr fontId="1"/>
  </si>
  <si>
    <t>対象窓に対する県の補助金額</t>
    <rPh sb="0" eb="2">
      <t>タイショウ</t>
    </rPh>
    <rPh sb="2" eb="3">
      <t>マド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</si>
  <si>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対象窓に対する国の補助金額</t>
    <rPh sb="0" eb="2">
      <t>タイショウ</t>
    </rPh>
    <rPh sb="2" eb="3">
      <t>マド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</si>
  <si>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対象窓に対するその他補助金額</t>
    <rPh sb="2" eb="3">
      <t>マド</t>
    </rPh>
    <rPh sb="9" eb="10">
      <t>ホカ</t>
    </rPh>
    <phoneticPr fontId="1"/>
  </si>
  <si>
    <t>寸法（mm）</t>
    <rPh sb="0" eb="2">
      <t>スンポウ</t>
    </rPh>
    <phoneticPr fontId="1"/>
  </si>
  <si>
    <t>窓サイズ（mm）</t>
    <rPh sb="0" eb="1">
      <t>マド</t>
    </rPh>
    <phoneticPr fontId="1"/>
  </si>
  <si>
    <t>施工面積
（㎡）</t>
    <rPh sb="0" eb="2">
      <t>セコウ</t>
    </rPh>
    <rPh sb="2" eb="4">
      <t>メンセキ</t>
    </rPh>
    <phoneticPr fontId="1"/>
  </si>
  <si>
    <t>壁面積
（㎡）</t>
    <rPh sb="0" eb="1">
      <t>カベ</t>
    </rPh>
    <rPh sb="1" eb="3">
      <t>メンセキ</t>
    </rPh>
    <phoneticPr fontId="1"/>
  </si>
  <si>
    <t>補助額算定表（部分改修用）</t>
    <rPh sb="0" eb="2">
      <t>ホジョ</t>
    </rPh>
    <rPh sb="2" eb="3">
      <t>ガク</t>
    </rPh>
    <rPh sb="3" eb="5">
      <t>サンテイ</t>
    </rPh>
    <rPh sb="5" eb="6">
      <t>ヒョウ</t>
    </rPh>
    <rPh sb="7" eb="9">
      <t>ブブン</t>
    </rPh>
    <rPh sb="9" eb="11">
      <t>カイシュウ</t>
    </rPh>
    <rPh sb="11" eb="12">
      <t>ヨウ</t>
    </rPh>
    <phoneticPr fontId="1"/>
  </si>
  <si>
    <t>先進的窓リノベ
性能区分</t>
    <rPh sb="0" eb="3">
      <t>センシンテキ</t>
    </rPh>
    <rPh sb="3" eb="4">
      <t>マド</t>
    </rPh>
    <rPh sb="8" eb="10">
      <t>セイノウ</t>
    </rPh>
    <rPh sb="10" eb="12">
      <t>クブン</t>
    </rPh>
    <phoneticPr fontId="1"/>
  </si>
  <si>
    <t>対象床に対する県の補助金額</t>
    <rPh sb="0" eb="2">
      <t>タイショウ</t>
    </rPh>
    <rPh sb="2" eb="3">
      <t>ユカ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</si>
  <si>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対象床に対する国の補助金額</t>
    <rPh sb="0" eb="2">
      <t>タイショウ</t>
    </rPh>
    <rPh sb="2" eb="3">
      <t>ユカ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</si>
  <si>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対象床に対するその他補助金額</t>
    <rPh sb="2" eb="3">
      <t>ユカ</t>
    </rPh>
    <rPh sb="9" eb="10">
      <t>ホカ</t>
    </rPh>
    <phoneticPr fontId="1"/>
  </si>
  <si>
    <t>対象壁に対する県の補助金額</t>
    <rPh sb="0" eb="2">
      <t>タイショウ</t>
    </rPh>
    <rPh sb="2" eb="3">
      <t>カベ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</si>
  <si>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対象壁に対する国の補助金額</t>
    <rPh sb="0" eb="2">
      <t>タイショウ</t>
    </rPh>
    <rPh sb="2" eb="3">
      <t>カベ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</si>
  <si>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対象壁に対するその他補助金額</t>
    <rPh sb="2" eb="3">
      <t>カベ</t>
    </rPh>
    <rPh sb="9" eb="10">
      <t>ホカ</t>
    </rPh>
    <phoneticPr fontId="1"/>
  </si>
  <si>
    <t>１　床、壁、屋根・天井について、補助単価を用いて算定</t>
    <rPh sb="2" eb="3">
      <t>ユカ</t>
    </rPh>
    <rPh sb="4" eb="5">
      <t>カベ</t>
    </rPh>
    <rPh sb="6" eb="8">
      <t>ヤネ</t>
    </rPh>
    <rPh sb="9" eb="11">
      <t>テンジョウ</t>
    </rPh>
    <rPh sb="16" eb="18">
      <t>ホジョ</t>
    </rPh>
    <rPh sb="18" eb="20">
      <t>タンカ</t>
    </rPh>
    <rPh sb="21" eb="22">
      <t>モチ</t>
    </rPh>
    <rPh sb="24" eb="26">
      <t>サンテイ</t>
    </rPh>
    <phoneticPr fontId="1"/>
  </si>
  <si>
    <t>計⑲</t>
    <rPh sb="0" eb="1">
      <t>ケイ</t>
    </rPh>
    <phoneticPr fontId="1"/>
  </si>
  <si>
    <t>他補助金控除後の補助対象経費④（③-⑤）</t>
    <phoneticPr fontId="1"/>
  </si>
  <si>
    <t>仙台市以外の補助金額合計⑤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</si>
  <si>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対象壁における断熱工事の見積額⑧</t>
    <rPh sb="0" eb="2">
      <t>タイショウ</t>
    </rPh>
    <rPh sb="2" eb="3">
      <t>カベ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</si>
  <si>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他補助金控除後の補助対象経費⑨（⑧-⑩）</t>
    <phoneticPr fontId="1"/>
  </si>
  <si>
    <t>仙台市以外の補助金額合計⑩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</si>
  <si>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計⑫</t>
    <rPh sb="0" eb="1">
      <t>ケイ</t>
    </rPh>
    <phoneticPr fontId="1"/>
  </si>
  <si>
    <t>対象屋根・天井における断熱工事の見積額⑬</t>
    <rPh sb="0" eb="2">
      <t>タイショウ</t>
    </rPh>
    <rPh sb="2" eb="4">
      <t>ヤネ</t>
    </rPh>
    <rPh sb="5" eb="7">
      <t>テンジョウ</t>
    </rPh>
    <rPh sb="11" eb="13">
      <t>ダンネツ</t>
    </rPh>
    <rPh sb="13" eb="15">
      <t>コウジ</t>
    </rPh>
    <rPh sb="16" eb="18">
      <t>ミツモ</t>
    </rPh>
    <rPh sb="18" eb="19">
      <t>ガク</t>
    </rPh>
    <phoneticPr fontId="1"/>
  </si>
  <si>
    <t>他補助金控除後の補助対象経費⑭（⑬-⑮）</t>
    <phoneticPr fontId="1"/>
  </si>
  <si>
    <t>仙台市以外の補助金額合計⑮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</si>
  <si>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補助額㉑（⑲と⑳のうち低い額）</t>
    <rPh sb="0" eb="2">
      <t>ホジョ</t>
    </rPh>
    <rPh sb="2" eb="3">
      <t>ガク</t>
    </rPh>
    <phoneticPr fontId="1"/>
  </si>
  <si>
    <t>床断熱における補助額⑥（①＋②と④のうち低い額)　</t>
    <rPh sb="0" eb="1">
      <t>ユカ</t>
    </rPh>
    <rPh sb="1" eb="3">
      <t>ダンネツ</t>
    </rPh>
    <phoneticPr fontId="1"/>
  </si>
  <si>
    <t>壁断熱における補助額⑪（⑦と⑨のうち低い額)　</t>
    <rPh sb="0" eb="1">
      <t>カベ</t>
    </rPh>
    <rPh sb="1" eb="3">
      <t>ダンネツ</t>
    </rPh>
    <phoneticPr fontId="1"/>
  </si>
  <si>
    <t>屋根・天井断熱における補助額⑯（⑫と⑭のうち低い額)　</t>
    <rPh sb="0" eb="2">
      <t>ヤネ</t>
    </rPh>
    <rPh sb="3" eb="5">
      <t>テンジョウ</t>
    </rPh>
    <rPh sb="5" eb="7">
      <t>ダンネツ</t>
    </rPh>
    <phoneticPr fontId="1"/>
  </si>
  <si>
    <t>補助額⑱（⑥、⑪、⑯の合計と⑰のうち低い額（千円未満の端数切捨て））</t>
    <rPh sb="0" eb="2">
      <t>ホジョ</t>
    </rPh>
    <rPh sb="2" eb="3">
      <t>ガク</t>
    </rPh>
    <rPh sb="20" eb="21">
      <t>ガク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</si>
  <si>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窓の補助上限額⑳</t>
    <rPh sb="0" eb="1">
      <t>マド</t>
    </rPh>
    <rPh sb="2" eb="4">
      <t>ホジョ</t>
    </rPh>
    <rPh sb="4" eb="6">
      <t>ジョウゲン</t>
    </rPh>
    <rPh sb="6" eb="7">
      <t>ガク</t>
    </rPh>
    <phoneticPr fontId="1"/>
  </si>
  <si>
    <t>床、壁、屋根・天井の補助上限額⑰</t>
    <rPh sb="0" eb="1">
      <t>ユカ</t>
    </rPh>
    <rPh sb="2" eb="3">
      <t>カベ</t>
    </rPh>
    <rPh sb="4" eb="6">
      <t>ヤネ</t>
    </rPh>
    <rPh sb="7" eb="9">
      <t>テンジョウ</t>
    </rPh>
    <rPh sb="10" eb="12">
      <t>ホジョ</t>
    </rPh>
    <rPh sb="12" eb="14">
      <t>ジョウゲン</t>
    </rPh>
    <rPh sb="14" eb="15">
      <t>ガク</t>
    </rPh>
    <phoneticPr fontId="1"/>
  </si>
  <si>
    <t>対象窓における断熱工事の見積額㉒</t>
    <rPh sb="0" eb="2">
      <t>タイショウ</t>
    </rPh>
    <rPh sb="2" eb="3">
      <t>マド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</si>
  <si>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他補助金控除後の補助対象経費㉓（㉒-㉔）</t>
    <phoneticPr fontId="1"/>
  </si>
  <si>
    <t>仙台市以外の補助金額合計㉔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</si>
  <si>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窓断熱における補助額㉕（㉑と㉓のうち低い額（千円未満の端数切捨て））</t>
    <rPh sb="0" eb="1">
      <t>マド</t>
    </rPh>
    <rPh sb="1" eb="3">
      <t>ダンネツ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</si>
  <si>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</si>
  <si>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</si>
  <si>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サイズ</t>
    <phoneticPr fontId="1"/>
  </si>
  <si>
    <t>対象床における断熱工事の見積額③</t>
    <phoneticPr fontId="1"/>
  </si>
  <si>
    <t>先進的窓リノベ
登録製品型番</t>
    <rPh sb="0" eb="3">
      <t>センシンテキ</t>
    </rPh>
    <rPh sb="3" eb="4">
      <t>マド</t>
    </rPh>
    <rPh sb="8" eb="10">
      <t>トウロク</t>
    </rPh>
    <rPh sb="10" eb="12">
      <t>セイヒン</t>
    </rPh>
    <rPh sb="12" eb="14">
      <t>カタバン</t>
    </rPh>
    <phoneticPr fontId="1"/>
  </si>
  <si>
    <t>2　1の算定結果（⑥＋⑪＋⑯）と補助上限額を比較し、低い方を補助額とする</t>
    <rPh sb="16" eb="18">
      <t>ホジョ</t>
    </rPh>
    <rPh sb="18" eb="21">
      <t>ジョウゲンガク</t>
    </rPh>
    <phoneticPr fontId="1"/>
  </si>
  <si>
    <t>・基礎断熱の場合</t>
  </si>
  <si>
    <t>壁面積のうち、窓など断熱材が入らない部分の面積（㎡）</t>
    <rPh sb="0" eb="1">
      <t>カベ</t>
    </rPh>
    <rPh sb="1" eb="3">
      <t>メンセキ</t>
    </rPh>
    <rPh sb="7" eb="8">
      <t>マド</t>
    </rPh>
    <rPh sb="10" eb="13">
      <t>ダンネツザイ</t>
    </rPh>
    <rPh sb="14" eb="15">
      <t>ハイ</t>
    </rPh>
    <rPh sb="18" eb="20">
      <t>ブブン</t>
    </rPh>
    <rPh sb="21" eb="23">
      <t>メンセキ</t>
    </rPh>
    <phoneticPr fontId="1"/>
  </si>
  <si>
    <t>平均熱抵抗値R</t>
  </si>
  <si>
    <t>計⑦</t>
  </si>
  <si>
    <t>・床断熱の場合</t>
    <rPh sb="1" eb="2">
      <t>ユカ</t>
    </rPh>
    <phoneticPr fontId="1"/>
  </si>
  <si>
    <t>3　窓について補助額算定</t>
    <rPh sb="2" eb="3">
      <t>マド</t>
    </rPh>
    <rPh sb="7" eb="9">
      <t>ホジョ</t>
    </rPh>
    <rPh sb="9" eb="10">
      <t>ガク</t>
    </rPh>
    <rPh sb="10" eb="12">
      <t>サンテイ</t>
    </rPh>
    <phoneticPr fontId="1"/>
  </si>
  <si>
    <t>計①</t>
  </si>
  <si>
    <t>計②</t>
  </si>
  <si>
    <t>対象LED照明交換工事の見積額㉗</t>
    <rPh sb="0" eb="2">
      <t>タイショウ</t>
    </rPh>
    <rPh sb="5" eb="7">
      <t>ショウメイ</t>
    </rPh>
    <rPh sb="7" eb="9">
      <t>コウカン</t>
    </rPh>
    <rPh sb="9" eb="11">
      <t>コウジ</t>
    </rPh>
    <rPh sb="12" eb="14">
      <t>ミツモ</t>
    </rPh>
    <rPh sb="14" eb="15">
      <t>ガク</t>
    </rPh>
    <phoneticPr fontId="1"/>
  </si>
  <si>
    <t>仙台市以外の補助金額合計㉘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</si>
  <si>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他補助金控除後の補助対象経㉙（㉗-㉘）</t>
    <phoneticPr fontId="1"/>
  </si>
  <si>
    <t>補助上限額㉛</t>
    <rPh sb="0" eb="2">
      <t>ホジョ</t>
    </rPh>
    <rPh sb="2" eb="5">
      <t>ジョウゲンガク</t>
    </rPh>
    <phoneticPr fontId="1"/>
  </si>
  <si>
    <t>LED照明交換における補助額㉜（㉚と㉛のうち低い額（千円未満の端数切り捨て）)　</t>
    <rPh sb="3" eb="5">
      <t>ショウメイ</t>
    </rPh>
    <rPh sb="5" eb="7">
      <t>コウカン</t>
    </rPh>
    <rPh sb="26" eb="28">
      <t>センエン</t>
    </rPh>
    <rPh sb="28" eb="30">
      <t>ミマン</t>
    </rPh>
    <rPh sb="31" eb="33">
      <t>ハスウ</t>
    </rPh>
    <rPh sb="33" eb="34">
      <t>キ</t>
    </rPh>
    <rPh sb="35" eb="36">
      <t>ス</t>
    </rPh>
    <phoneticPr fontId="1"/>
  </si>
  <si>
    <t>補助対象経費に3分の1を乗じた額㉚（㉙×1/3）</t>
    <rPh sb="0" eb="2">
      <t>ホジョ</t>
    </rPh>
    <rPh sb="2" eb="4">
      <t>タイショウ</t>
    </rPh>
    <rPh sb="4" eb="6">
      <t>ケイヒ</t>
    </rPh>
    <rPh sb="8" eb="9">
      <t>ブン</t>
    </rPh>
    <rPh sb="12" eb="13">
      <t>ジョウ</t>
    </rPh>
    <rPh sb="15" eb="16">
      <t>ガク</t>
    </rPh>
    <phoneticPr fontId="1"/>
  </si>
  <si>
    <t>補助金額合計（床、壁、屋根・天井、窓、LED照明）</t>
    <rPh sb="0" eb="2">
      <t>ホジョ</t>
    </rPh>
    <rPh sb="2" eb="4">
      <t>キンガク</t>
    </rPh>
    <rPh sb="4" eb="6">
      <t>ゴウケイ</t>
    </rPh>
    <rPh sb="22" eb="24">
      <t>ショウメイ</t>
    </rPh>
    <phoneticPr fontId="1"/>
  </si>
  <si>
    <t>他補助金控除後の補助対象経費合計（床、壁、屋根・天井、窓、LED照明）</t>
    <rPh sb="0" eb="1">
      <t>タ</t>
    </rPh>
    <rPh sb="1" eb="4">
      <t>ホジョキン</t>
    </rPh>
    <rPh sb="4" eb="6">
      <t>コウジョ</t>
    </rPh>
    <rPh sb="6" eb="7">
      <t>ゴ</t>
    </rPh>
    <rPh sb="8" eb="10">
      <t>ホジョ</t>
    </rPh>
    <rPh sb="10" eb="12">
      <t>タイショウ</t>
    </rPh>
    <rPh sb="12" eb="14">
      <t>ケイヒ</t>
    </rPh>
    <rPh sb="14" eb="16">
      <t>ゴウケイ</t>
    </rPh>
    <rPh sb="17" eb="18">
      <t>ユカ</t>
    </rPh>
    <rPh sb="19" eb="20">
      <t>カベ</t>
    </rPh>
    <rPh sb="21" eb="23">
      <t>ヤネ</t>
    </rPh>
    <rPh sb="24" eb="26">
      <t>テンジョウ</t>
    </rPh>
    <rPh sb="27" eb="28">
      <t>マド</t>
    </rPh>
    <rPh sb="32" eb="34">
      <t>ショウメイ</t>
    </rPh>
    <phoneticPr fontId="1"/>
  </si>
  <si>
    <t>4　LED照明交換工事について補助額算定</t>
    <rPh sb="5" eb="7">
      <t>ショウメイ</t>
    </rPh>
    <rPh sb="7" eb="9">
      <t>コウカン</t>
    </rPh>
    <rPh sb="9" eb="11">
      <t>コウジ</t>
    </rPh>
    <rPh sb="15" eb="17">
      <t>ホジョ</t>
    </rPh>
    <rPh sb="17" eb="18">
      <t>ガク</t>
    </rPh>
    <rPh sb="18" eb="20">
      <t>サンテイ</t>
    </rPh>
    <phoneticPr fontId="1"/>
  </si>
  <si>
    <t>5　交付申請額</t>
    <rPh sb="2" eb="4">
      <t>コウフ</t>
    </rPh>
    <rPh sb="4" eb="6">
      <t>シンセイ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</si>
</sst>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#,##0_ ;[Red]\-#,##0\ "/>
    <numFmt numFmtId="179" formatCode="#,##0.000_ ;[Red]\-#,##0.000\ "/>
    <numFmt numFmtId="180" formatCode="0.00_);[Red]\(0.00\)"/>
  </numFmts>
  <fonts count="11" x14ac:knownFonts="1"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 applyAlignment="0"/>
  </cellStyleXfs>
  <cellXfs count="2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8" fontId="3" fillId="0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38" fontId="0" fillId="0" borderId="0" xfId="1" applyFont="1" applyFill="1" applyAlignment="1" applyProtection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8" fontId="0" fillId="0" borderId="15" xfId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0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0" xfId="1" applyFont="1" applyFill="1" applyAlignment="1" applyProtection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2" xfId="1" applyFont="1" applyFill="1" applyBorder="1" applyAlignment="1" applyProtection="1">
      <alignment horizontal="center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/>
    </xf>
    <xf numFmtId="38" fontId="0" fillId="0" borderId="0" xfId="0" applyNumberFormat="1" applyAlignment="1">
      <alignment vertical="center"/>
    </xf>
    <xf numFmtId="0" fontId="0" fillId="0" borderId="14" xfId="0" applyBorder="1"/>
    <xf numFmtId="38" fontId="0" fillId="0" borderId="0" xfId="0" applyNumberFormat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38" fontId="0" fillId="0" borderId="12" xfId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78" fontId="0" fillId="0" borderId="0" xfId="1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9" fontId="0" fillId="0" borderId="0" xfId="1" applyNumberFormat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horizontal="right"/>
    </xf>
    <xf numFmtId="0" fontId="0" fillId="0" borderId="13" xfId="0" applyBorder="1"/>
    <xf numFmtId="0" fontId="0" fillId="0" borderId="15" xfId="0" applyBorder="1"/>
    <xf numFmtId="38" fontId="0" fillId="0" borderId="0" xfId="1" applyFont="1" applyFill="1" applyBorder="1" applyAlignment="1" applyProtection="1">
      <alignment horizontal="center"/>
    </xf>
    <xf numFmtId="0" fontId="0" fillId="0" borderId="16" xfId="0" applyBorder="1"/>
    <xf numFmtId="0" fontId="0" fillId="0" borderId="17" xfId="0" applyBorder="1"/>
    <xf numFmtId="38" fontId="0" fillId="0" borderId="17" xfId="1" applyFont="1" applyFill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7" xfId="0" applyBorder="1" applyAlignment="1">
      <alignment vertical="center"/>
    </xf>
    <xf numFmtId="38" fontId="0" fillId="0" borderId="27" xfId="1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28" xfId="0" applyBorder="1"/>
    <xf numFmtId="2" fontId="0" fillId="0" borderId="48" xfId="0" applyNumberFormat="1" applyBorder="1" applyAlignment="1">
      <alignment vertical="center"/>
    </xf>
    <xf numFmtId="2" fontId="0" fillId="0" borderId="49" xfId="0" applyNumberFormat="1" applyBorder="1" applyAlignment="1">
      <alignment vertical="center"/>
    </xf>
    <xf numFmtId="2" fontId="0" fillId="0" borderId="50" xfId="0" applyNumberFormat="1" applyBorder="1" applyAlignment="1">
      <alignment vertical="center"/>
    </xf>
    <xf numFmtId="2" fontId="0" fillId="0" borderId="50" xfId="0" applyNumberFormat="1" applyBorder="1"/>
    <xf numFmtId="2" fontId="0" fillId="0" borderId="27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1" xfId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7" xfId="0" applyBorder="1"/>
    <xf numFmtId="38" fontId="6" fillId="0" borderId="1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  <protection locked="0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38" fontId="3" fillId="0" borderId="12" xfId="1" applyFont="1" applyFill="1" applyBorder="1" applyAlignment="1" applyProtection="1">
      <alignment horizontal="center"/>
    </xf>
    <xf numFmtId="0" fontId="3" fillId="0" borderId="13" xfId="0" applyFont="1" applyBorder="1"/>
    <xf numFmtId="0" fontId="3" fillId="0" borderId="29" xfId="0" applyFont="1" applyBorder="1"/>
    <xf numFmtId="38" fontId="3" fillId="0" borderId="0" xfId="1" applyFont="1" applyFill="1" applyBorder="1" applyAlignment="1" applyProtection="1">
      <alignment horizontal="center"/>
    </xf>
    <xf numFmtId="0" fontId="3" fillId="0" borderId="15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38" fontId="3" fillId="0" borderId="27" xfId="1" applyFont="1" applyFill="1" applyBorder="1" applyAlignment="1" applyProtection="1">
      <alignment horizontal="center"/>
    </xf>
    <xf numFmtId="0" fontId="3" fillId="0" borderId="28" xfId="0" applyFont="1" applyBorder="1"/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29" xfId="0" applyBorder="1"/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8" fontId="0" fillId="0" borderId="1" xfId="1" applyNumberFormat="1" applyFont="1" applyFill="1" applyBorder="1" applyAlignment="1" applyProtection="1">
      <alignment horizontal="center" vertical="center"/>
      <protection locked="0"/>
    </xf>
    <xf numFmtId="178" fontId="0" fillId="0" borderId="4" xfId="1" applyNumberFormat="1" applyFont="1" applyFill="1" applyBorder="1" applyAlignment="1" applyProtection="1">
      <alignment horizontal="center" vertical="center"/>
      <protection locked="0"/>
    </xf>
    <xf numFmtId="178" fontId="0" fillId="0" borderId="2" xfId="1" applyNumberFormat="1" applyFont="1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38" fontId="0" fillId="0" borderId="4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horizontal="center" vertical="center"/>
    </xf>
    <xf numFmtId="38" fontId="8" fillId="0" borderId="20" xfId="0" applyNumberFormat="1" applyFont="1" applyBorder="1" applyAlignment="1">
      <alignment horizontal="center" vertical="center"/>
    </xf>
    <xf numFmtId="38" fontId="8" fillId="0" borderId="2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8" fontId="0" fillId="0" borderId="19" xfId="0" applyNumberFormat="1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38" fontId="0" fillId="0" borderId="39" xfId="1" applyFont="1" applyFill="1" applyBorder="1" applyAlignment="1" applyProtection="1">
      <alignment horizontal="center" vertical="center"/>
      <protection locked="0"/>
    </xf>
    <xf numFmtId="38" fontId="0" fillId="0" borderId="40" xfId="1" applyFont="1" applyFill="1" applyBorder="1" applyAlignment="1" applyProtection="1">
      <alignment horizontal="center" vertical="center"/>
      <protection locked="0"/>
    </xf>
    <xf numFmtId="38" fontId="0" fillId="0" borderId="41" xfId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30" xfId="1" applyFont="1" applyFill="1" applyBorder="1" applyAlignment="1" applyProtection="1">
      <alignment horizontal="center" vertical="center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35" xfId="1" applyFont="1" applyFill="1" applyBorder="1" applyAlignment="1" applyProtection="1">
      <alignment horizontal="center" vertical="center"/>
      <protection locked="0"/>
    </xf>
    <xf numFmtId="38" fontId="0" fillId="0" borderId="42" xfId="1" applyFont="1" applyFill="1" applyBorder="1" applyAlignment="1" applyProtection="1">
      <alignment horizontal="center" vertical="center"/>
      <protection locked="0"/>
    </xf>
    <xf numFmtId="38" fontId="0" fillId="0" borderId="36" xfId="1" applyFont="1" applyFill="1" applyBorder="1" applyAlignment="1" applyProtection="1">
      <alignment horizontal="center" vertical="center"/>
      <protection locked="0"/>
    </xf>
    <xf numFmtId="38" fontId="0" fillId="0" borderId="37" xfId="1" applyFont="1" applyFill="1" applyBorder="1" applyAlignment="1" applyProtection="1">
      <alignment horizontal="center" vertical="center"/>
      <protection locked="0"/>
    </xf>
    <xf numFmtId="38" fontId="0" fillId="0" borderId="38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38" fontId="0" fillId="0" borderId="44" xfId="1" applyFon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8" fontId="0" fillId="0" borderId="59" xfId="1" applyFont="1" applyFill="1" applyBorder="1" applyAlignment="1" applyProtection="1">
      <alignment horizontal="center" vertical="center"/>
      <protection locked="0"/>
    </xf>
    <xf numFmtId="38" fontId="0" fillId="0" borderId="64" xfId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0" xfId="1" applyFont="1" applyFill="1" applyBorder="1" applyAlignment="1" applyProtection="1">
      <alignment horizontal="center" vertical="center"/>
    </xf>
    <xf numFmtId="38" fontId="0" fillId="0" borderId="5" xfId="1" applyFont="1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9" fontId="0" fillId="0" borderId="1" xfId="1" applyNumberFormat="1" applyFont="1" applyFill="1" applyBorder="1" applyAlignment="1" applyProtection="1">
      <alignment horizontal="center" vertical="center"/>
      <protection locked="0"/>
    </xf>
    <xf numFmtId="178" fontId="0" fillId="0" borderId="3" xfId="1" applyNumberFormat="1" applyFont="1" applyFill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38" fontId="0" fillId="0" borderId="53" xfId="1" applyFont="1" applyFill="1" applyBorder="1" applyAlignment="1" applyProtection="1">
      <alignment horizontal="center" vertical="center"/>
    </xf>
    <xf numFmtId="38" fontId="0" fillId="0" borderId="54" xfId="1" applyFont="1" applyFill="1" applyBorder="1" applyAlignment="1" applyProtection="1">
      <alignment horizontal="center" vertical="center"/>
    </xf>
    <xf numFmtId="38" fontId="0" fillId="0" borderId="55" xfId="1" applyFont="1" applyFill="1" applyBorder="1" applyAlignment="1" applyProtection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0" fillId="0" borderId="3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38" fontId="0" fillId="0" borderId="22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24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</xf>
    <xf numFmtId="38" fontId="0" fillId="0" borderId="35" xfId="1" applyFont="1" applyFill="1" applyBorder="1" applyAlignment="1" applyProtection="1">
      <alignment horizontal="center" vertical="center"/>
    </xf>
    <xf numFmtId="38" fontId="0" fillId="0" borderId="42" xfId="1" applyFont="1" applyFill="1" applyBorder="1" applyAlignment="1" applyProtection="1">
      <alignment horizontal="center" vertical="center"/>
    </xf>
  </cellXfs>
  <cellStyles count="3">
    <cellStyle name="スタイル 1" xfId="2" xr:uid="{00000000-0005-0000-0000-000000000000}"/>
    <cellStyle name="桁区切り" xfId="1" builtinId="6"/>
    <cellStyle name="標準" xfId="0" builtinId="0" customBuiltin="1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32497</xdr:colOff>
      <xdr:row>2</xdr:row>
      <xdr:rowOff>13758</xdr:rowOff>
    </xdr:from>
    <xdr:to>
      <xdr:col>42</xdr:col>
      <xdr:colOff>258097</xdr:colOff>
      <xdr:row>3</xdr:row>
      <xdr:rowOff>147258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95697" y="394758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31377</xdr:colOff>
      <xdr:row>44</xdr:row>
      <xdr:rowOff>138393</xdr:rowOff>
    </xdr:from>
    <xdr:to>
      <xdr:col>42</xdr:col>
      <xdr:colOff>256977</xdr:colOff>
      <xdr:row>46</xdr:row>
      <xdr:rowOff>81393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94577" y="8520393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28575</xdr:colOff>
      <xdr:row>80</xdr:row>
      <xdr:rowOff>16249</xdr:rowOff>
    </xdr:from>
    <xdr:to>
      <xdr:col>42</xdr:col>
      <xdr:colOff>254175</xdr:colOff>
      <xdr:row>81</xdr:row>
      <xdr:rowOff>149749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91775" y="15065749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285190</xdr:colOff>
      <xdr:row>117</xdr:row>
      <xdr:rowOff>24093</xdr:rowOff>
    </xdr:from>
    <xdr:to>
      <xdr:col>42</xdr:col>
      <xdr:colOff>205990</xdr:colOff>
      <xdr:row>118</xdr:row>
      <xdr:rowOff>135025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343590" y="21931593"/>
          <a:ext cx="2664000" cy="301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窓面積：小数点第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T195"/>
  <sheetViews>
    <sheetView showGridLines="0" tabSelected="1" view="pageBreakPreview" zoomScale="90" zoomScaleNormal="100" zoomScaleSheetLayoutView="90" zoomScalePageLayoutView="85" workbookViewId="0">
      <selection activeCell="Q113" sqref="Q113"/>
    </sheetView>
  </sheetViews>
  <sheetFormatPr defaultColWidth="9" defaultRowHeight="18.75" x14ac:dyDescent="0.4"/>
  <cols>
    <col min="1" max="2" width="4" style="1" customWidth="1"/>
    <col min="3" max="11" width="4" style="2" customWidth="1"/>
    <col min="12" max="13" width="4" style="1" customWidth="1"/>
    <col min="14" max="15" width="4" style="2" customWidth="1"/>
    <col min="16" max="17" width="4" style="3" customWidth="1"/>
    <col min="18" max="19" width="4" style="2" customWidth="1"/>
    <col min="20" max="21" width="4" style="3" customWidth="1"/>
    <col min="22" max="22" width="4" style="2" customWidth="1"/>
    <col min="23" max="26" width="4" style="3" customWidth="1"/>
    <col min="27" max="43" width="4" style="2" customWidth="1"/>
    <col min="44" max="45" width="4" style="1" customWidth="1"/>
    <col min="46" max="47" width="9.375" style="1" customWidth="1"/>
    <col min="48" max="16384" width="9" style="1"/>
  </cols>
  <sheetData>
    <row r="1" spans="1:72" customFormat="1" ht="15" customHeight="1" x14ac:dyDescent="0.15">
      <c r="A1" s="153" t="s">
        <v>33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64"/>
    </row>
    <row r="2" spans="1:72" customFormat="1" ht="15" customHeight="1" x14ac:dyDescent="0.15">
      <c r="B2" s="14" t="s">
        <v>41</v>
      </c>
      <c r="C2" s="4"/>
      <c r="D2" s="4"/>
      <c r="E2" s="4"/>
      <c r="F2" s="4"/>
      <c r="G2" s="4"/>
      <c r="H2" s="4"/>
      <c r="I2" s="4"/>
      <c r="J2" s="4"/>
      <c r="K2" s="4"/>
      <c r="N2" s="4"/>
      <c r="O2" s="4"/>
      <c r="P2" s="5"/>
      <c r="Q2" s="5"/>
      <c r="R2" s="4"/>
      <c r="S2" s="4"/>
      <c r="T2" s="5"/>
      <c r="U2" s="5"/>
      <c r="V2" s="4"/>
      <c r="W2" s="5"/>
      <c r="X2" s="5"/>
      <c r="Y2" s="5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72" customFormat="1" ht="1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14"/>
      <c r="N3" s="4"/>
      <c r="O3" s="4"/>
      <c r="P3" s="5"/>
      <c r="Q3" s="5"/>
      <c r="R3" s="4"/>
      <c r="S3" s="4"/>
      <c r="T3" s="5"/>
      <c r="U3" s="5"/>
      <c r="V3" s="4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72" customFormat="1" ht="15" customHeight="1" thickBot="1" x14ac:dyDescent="0.2">
      <c r="B4" t="s">
        <v>20</v>
      </c>
      <c r="C4" s="40"/>
      <c r="D4" s="4"/>
      <c r="E4" s="4"/>
      <c r="F4" s="4"/>
      <c r="G4" s="4"/>
      <c r="H4" s="4"/>
      <c r="I4" s="4"/>
      <c r="J4" s="4"/>
      <c r="K4" s="4"/>
      <c r="N4" s="4"/>
      <c r="O4" s="4"/>
      <c r="P4" s="5"/>
      <c r="Q4" s="5"/>
      <c r="R4" s="4"/>
      <c r="S4" s="4"/>
      <c r="T4" s="5"/>
      <c r="U4" s="5"/>
      <c r="V4" s="4"/>
      <c r="W4" s="5"/>
      <c r="X4" s="5"/>
      <c r="Y4" s="5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X4" s="8"/>
      <c r="AY4" s="40"/>
      <c r="AZ4" s="6"/>
      <c r="BA4" s="6"/>
      <c r="BB4" s="6"/>
      <c r="BC4" s="7"/>
      <c r="BD4" s="8"/>
      <c r="BE4" s="8"/>
      <c r="BF4" s="8"/>
      <c r="BG4" s="8"/>
      <c r="BH4" s="7"/>
      <c r="BI4" s="9"/>
      <c r="BJ4" s="7"/>
      <c r="BK4" s="9"/>
      <c r="BL4" s="7"/>
      <c r="BM4" s="9"/>
      <c r="BN4" s="9"/>
      <c r="BO4" s="7"/>
      <c r="BP4" s="7"/>
      <c r="BQ4" s="7"/>
      <c r="BR4" s="8"/>
      <c r="BS4" s="8"/>
      <c r="BT4" s="8"/>
    </row>
    <row r="5" spans="1:72" customFormat="1" ht="15" customHeight="1" x14ac:dyDescent="0.15">
      <c r="B5" s="29" t="s">
        <v>73</v>
      </c>
      <c r="C5" s="32"/>
      <c r="D5" s="30"/>
      <c r="E5" s="30"/>
      <c r="F5" s="41"/>
      <c r="G5" s="41"/>
      <c r="H5" s="41"/>
      <c r="I5" s="42"/>
      <c r="J5" s="42"/>
      <c r="K5" s="42"/>
      <c r="L5" s="42"/>
      <c r="M5" s="42"/>
      <c r="N5" s="43"/>
      <c r="O5" s="43"/>
      <c r="P5" s="43"/>
      <c r="Q5" s="43"/>
      <c r="R5" s="42"/>
      <c r="S5" s="42"/>
      <c r="T5" s="44"/>
      <c r="U5" s="44"/>
      <c r="V5" s="42"/>
      <c r="W5" s="44"/>
      <c r="X5" s="44"/>
      <c r="Y5" s="44"/>
      <c r="Z5" s="44"/>
      <c r="AA5" s="44"/>
      <c r="AB5" s="44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11"/>
      <c r="AS5" s="4"/>
      <c r="AX5" s="8"/>
      <c r="AY5" s="6"/>
      <c r="AZ5" s="6"/>
      <c r="BA5" s="6"/>
      <c r="BB5" s="6"/>
      <c r="BC5" s="7"/>
      <c r="BD5" s="7"/>
      <c r="BE5" s="7"/>
      <c r="BF5" s="7"/>
      <c r="BG5" s="8"/>
      <c r="BH5" s="8"/>
      <c r="BI5" s="7"/>
      <c r="BJ5" s="9"/>
      <c r="BK5" s="7"/>
      <c r="BL5" s="9"/>
      <c r="BM5" s="7"/>
      <c r="BN5" s="9"/>
      <c r="BO5" s="9"/>
      <c r="BP5" s="7"/>
      <c r="BQ5" s="7"/>
      <c r="BR5" s="8"/>
      <c r="BS5" s="8"/>
      <c r="BT5" s="8"/>
    </row>
    <row r="6" spans="1:72" s="8" customFormat="1" ht="15" customHeight="1" x14ac:dyDescent="0.15">
      <c r="B6" s="12"/>
      <c r="C6" s="132" t="s">
        <v>22</v>
      </c>
      <c r="D6" s="162" t="s">
        <v>12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4"/>
      <c r="R6" s="150" t="s">
        <v>7</v>
      </c>
      <c r="S6" s="208"/>
      <c r="T6" s="209"/>
      <c r="U6" s="150" t="s">
        <v>6</v>
      </c>
      <c r="V6" s="209"/>
      <c r="W6" s="150" t="s">
        <v>5</v>
      </c>
      <c r="X6" s="208"/>
      <c r="Y6" s="209"/>
      <c r="Z6" s="108" t="s">
        <v>29</v>
      </c>
      <c r="AA6" s="108"/>
      <c r="AB6" s="108"/>
      <c r="AC6" s="108"/>
      <c r="AD6" s="108"/>
      <c r="AE6" s="218" t="s">
        <v>4</v>
      </c>
      <c r="AF6" s="219"/>
      <c r="AG6" s="220"/>
      <c r="AH6" s="116" t="s">
        <v>3</v>
      </c>
      <c r="AI6" s="116"/>
      <c r="AJ6" s="116"/>
      <c r="AK6" s="116"/>
      <c r="AL6" s="116"/>
      <c r="AN6" s="16"/>
      <c r="AO6" s="16"/>
      <c r="AP6" s="16"/>
      <c r="AQ6" s="16"/>
      <c r="AR6" s="13"/>
      <c r="AS6" s="16"/>
      <c r="AY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6"/>
      <c r="BS6" s="16"/>
    </row>
    <row r="7" spans="1:72" s="8" customFormat="1" ht="15" customHeight="1" thickBot="1" x14ac:dyDescent="0.2">
      <c r="B7" s="12"/>
      <c r="C7" s="132"/>
      <c r="D7" s="162" t="s">
        <v>9</v>
      </c>
      <c r="E7" s="163"/>
      <c r="F7" s="163"/>
      <c r="G7" s="163"/>
      <c r="H7" s="164"/>
      <c r="I7" s="162" t="s">
        <v>8</v>
      </c>
      <c r="J7" s="163"/>
      <c r="K7" s="163"/>
      <c r="L7" s="163"/>
      <c r="M7" s="163"/>
      <c r="N7" s="163"/>
      <c r="O7" s="163"/>
      <c r="P7" s="163"/>
      <c r="Q7" s="164"/>
      <c r="R7" s="151"/>
      <c r="S7" s="210"/>
      <c r="T7" s="211"/>
      <c r="U7" s="151"/>
      <c r="V7" s="211"/>
      <c r="W7" s="151"/>
      <c r="X7" s="210"/>
      <c r="Y7" s="211"/>
      <c r="Z7" s="188" t="s">
        <v>63</v>
      </c>
      <c r="AA7" s="189"/>
      <c r="AB7" s="99" t="s">
        <v>10</v>
      </c>
      <c r="AC7" s="187" t="s">
        <v>64</v>
      </c>
      <c r="AD7" s="188"/>
      <c r="AE7" s="221"/>
      <c r="AF7" s="222"/>
      <c r="AG7" s="223"/>
      <c r="AH7" s="114" t="s">
        <v>2</v>
      </c>
      <c r="AI7" s="114"/>
      <c r="AJ7" s="108" t="s">
        <v>1</v>
      </c>
      <c r="AK7" s="108"/>
      <c r="AL7" s="108"/>
      <c r="AN7" s="7"/>
      <c r="AO7" s="7"/>
      <c r="AP7" s="7"/>
      <c r="AQ7" s="7"/>
      <c r="AR7" s="17"/>
      <c r="AS7" s="7"/>
      <c r="AY7" s="15"/>
      <c r="BG7" s="15"/>
      <c r="BH7" s="15"/>
      <c r="BI7" s="15"/>
      <c r="BJ7" s="9"/>
      <c r="BK7" s="7"/>
      <c r="BL7" s="9"/>
      <c r="BM7" s="15"/>
      <c r="BN7" s="15"/>
      <c r="BO7" s="15"/>
      <c r="BP7" s="9"/>
      <c r="BQ7" s="7"/>
      <c r="BR7" s="7"/>
      <c r="BS7" s="7"/>
    </row>
    <row r="8" spans="1:72" s="8" customFormat="1" ht="15.95" customHeight="1" x14ac:dyDescent="0.15">
      <c r="B8" s="12"/>
      <c r="C8" s="20">
        <v>1</v>
      </c>
      <c r="D8" s="212"/>
      <c r="E8" s="213"/>
      <c r="F8" s="213"/>
      <c r="G8" s="213"/>
      <c r="H8" s="214"/>
      <c r="I8" s="212"/>
      <c r="J8" s="213"/>
      <c r="K8" s="213"/>
      <c r="L8" s="213"/>
      <c r="M8" s="213"/>
      <c r="N8" s="213"/>
      <c r="O8" s="213"/>
      <c r="P8" s="213"/>
      <c r="Q8" s="214"/>
      <c r="R8" s="107"/>
      <c r="S8" s="107"/>
      <c r="T8" s="107"/>
      <c r="U8" s="107"/>
      <c r="V8" s="107"/>
      <c r="W8" s="133" t="str">
        <f>IF(D8="","",IFERROR(ROUNDDOWN(U8/1000/R8,2),""))</f>
        <v/>
      </c>
      <c r="X8" s="133"/>
      <c r="Y8" s="133"/>
      <c r="Z8" s="109"/>
      <c r="AA8" s="110"/>
      <c r="AB8" s="99" t="s">
        <v>10</v>
      </c>
      <c r="AC8" s="111"/>
      <c r="AD8" s="109"/>
      <c r="AE8" s="113" t="str">
        <f>IF(Z8="","",ROUNDDOWN(Z8/1000*AC8/1000,3))</f>
        <v/>
      </c>
      <c r="AF8" s="113"/>
      <c r="AG8" s="113"/>
      <c r="AH8" s="114" t="str">
        <f t="shared" ref="AH8:AH17" si="0">IF(D8="","",2000)</f>
        <v/>
      </c>
      <c r="AI8" s="114"/>
      <c r="AJ8" s="114" t="str">
        <f t="shared" ref="AJ8:AJ17" si="1">IFERROR(IF(D8="","",AH8*AE8),"")</f>
        <v/>
      </c>
      <c r="AK8" s="114"/>
      <c r="AL8" s="114"/>
      <c r="AN8" s="9"/>
      <c r="AO8" s="9"/>
      <c r="AP8" s="9"/>
      <c r="AQ8" s="9"/>
      <c r="AR8" s="18"/>
      <c r="AS8" s="9"/>
      <c r="AU8" s="74" t="e">
        <f t="shared" ref="AU8:AU17" si="2">W8*AE8</f>
        <v>#VALUE!</v>
      </c>
      <c r="AY8" s="7"/>
      <c r="AZ8" s="45"/>
      <c r="BA8" s="45"/>
      <c r="BB8" s="45"/>
      <c r="BC8" s="45"/>
      <c r="BD8" s="45"/>
      <c r="BE8" s="45"/>
      <c r="BF8" s="45"/>
      <c r="BG8" s="46"/>
      <c r="BH8" s="46"/>
      <c r="BI8" s="47"/>
      <c r="BJ8" s="48"/>
      <c r="BK8" s="7"/>
      <c r="BL8" s="48"/>
      <c r="BM8" s="49"/>
      <c r="BN8" s="50"/>
      <c r="BO8" s="49"/>
      <c r="BP8" s="9"/>
      <c r="BQ8" s="9"/>
      <c r="BR8" s="9"/>
      <c r="BT8" s="19"/>
    </row>
    <row r="9" spans="1:72" s="8" customFormat="1" ht="15.95" customHeight="1" x14ac:dyDescent="0.15">
      <c r="B9" s="12"/>
      <c r="C9" s="20">
        <v>2</v>
      </c>
      <c r="D9" s="212"/>
      <c r="E9" s="213"/>
      <c r="F9" s="213"/>
      <c r="G9" s="213"/>
      <c r="H9" s="214"/>
      <c r="I9" s="212"/>
      <c r="J9" s="213"/>
      <c r="K9" s="213"/>
      <c r="L9" s="213"/>
      <c r="M9" s="213"/>
      <c r="N9" s="213"/>
      <c r="O9" s="213"/>
      <c r="P9" s="213"/>
      <c r="Q9" s="214"/>
      <c r="R9" s="107"/>
      <c r="S9" s="107"/>
      <c r="T9" s="107"/>
      <c r="U9" s="107"/>
      <c r="V9" s="107"/>
      <c r="W9" s="133" t="str">
        <f t="shared" ref="W9:W17" si="3">IF(D9="","",IFERROR(ROUNDDOWN(U9/1000/R9,2),""))</f>
        <v/>
      </c>
      <c r="X9" s="133"/>
      <c r="Y9" s="133"/>
      <c r="Z9" s="109"/>
      <c r="AA9" s="110"/>
      <c r="AB9" s="99" t="s">
        <v>10</v>
      </c>
      <c r="AC9" s="111"/>
      <c r="AD9" s="109"/>
      <c r="AE9" s="113" t="str">
        <f t="shared" ref="AE9:AE17" si="4">IF(Z9="","",ROUNDDOWN(Z9/1000*AC9/1000,3))</f>
        <v/>
      </c>
      <c r="AF9" s="113"/>
      <c r="AG9" s="113"/>
      <c r="AH9" s="114" t="str">
        <f t="shared" si="0"/>
        <v/>
      </c>
      <c r="AI9" s="114"/>
      <c r="AJ9" s="114" t="str">
        <f t="shared" si="1"/>
        <v/>
      </c>
      <c r="AK9" s="114"/>
      <c r="AL9" s="114"/>
      <c r="AN9" s="9"/>
      <c r="AO9" s="9"/>
      <c r="AP9" s="9"/>
      <c r="AQ9" s="9"/>
      <c r="AR9" s="18"/>
      <c r="AS9" s="9"/>
      <c r="AU9" s="75" t="e">
        <f t="shared" si="2"/>
        <v>#VALUE!</v>
      </c>
      <c r="AY9" s="7"/>
      <c r="AZ9" s="45"/>
      <c r="BA9" s="45"/>
      <c r="BB9" s="45"/>
      <c r="BC9" s="45"/>
      <c r="BD9" s="45"/>
      <c r="BE9" s="46"/>
      <c r="BF9" s="46"/>
      <c r="BG9" s="46"/>
      <c r="BH9" s="46"/>
      <c r="BI9" s="47"/>
      <c r="BJ9" s="48"/>
      <c r="BK9" s="7"/>
      <c r="BL9" s="48"/>
      <c r="BM9" s="49"/>
      <c r="BN9" s="50"/>
      <c r="BO9" s="49"/>
      <c r="BP9" s="9"/>
      <c r="BQ9" s="9"/>
      <c r="BR9" s="9"/>
      <c r="BT9" s="19"/>
    </row>
    <row r="10" spans="1:72" s="8" customFormat="1" ht="15.95" customHeight="1" x14ac:dyDescent="0.15">
      <c r="B10" s="12"/>
      <c r="C10" s="20">
        <v>3</v>
      </c>
      <c r="D10" s="212"/>
      <c r="E10" s="213"/>
      <c r="F10" s="213"/>
      <c r="G10" s="213"/>
      <c r="H10" s="214"/>
      <c r="I10" s="212"/>
      <c r="J10" s="213"/>
      <c r="K10" s="213"/>
      <c r="L10" s="213"/>
      <c r="M10" s="213"/>
      <c r="N10" s="213"/>
      <c r="O10" s="213"/>
      <c r="P10" s="213"/>
      <c r="Q10" s="214"/>
      <c r="R10" s="107"/>
      <c r="S10" s="107"/>
      <c r="T10" s="107"/>
      <c r="U10" s="107"/>
      <c r="V10" s="107"/>
      <c r="W10" s="133" t="str">
        <f t="shared" si="3"/>
        <v/>
      </c>
      <c r="X10" s="133"/>
      <c r="Y10" s="133"/>
      <c r="Z10" s="109"/>
      <c r="AA10" s="110"/>
      <c r="AB10" s="99" t="s">
        <v>10</v>
      </c>
      <c r="AC10" s="111"/>
      <c r="AD10" s="109"/>
      <c r="AE10" s="113" t="str">
        <f t="shared" si="4"/>
        <v/>
      </c>
      <c r="AF10" s="113"/>
      <c r="AG10" s="113"/>
      <c r="AH10" s="114" t="str">
        <f t="shared" si="0"/>
        <v/>
      </c>
      <c r="AI10" s="114"/>
      <c r="AJ10" s="114" t="str">
        <f t="shared" si="1"/>
        <v/>
      </c>
      <c r="AK10" s="114"/>
      <c r="AL10" s="114"/>
      <c r="AN10" s="9"/>
      <c r="AO10" s="9"/>
      <c r="AP10" s="9"/>
      <c r="AQ10" s="9"/>
      <c r="AR10" s="18"/>
      <c r="AS10" s="9"/>
      <c r="AU10" s="75" t="e">
        <f t="shared" si="2"/>
        <v>#VALUE!</v>
      </c>
      <c r="AY10" s="7"/>
      <c r="AZ10" s="45"/>
      <c r="BA10" s="45"/>
      <c r="BB10" s="45"/>
      <c r="BC10" s="45"/>
      <c r="BD10" s="45"/>
      <c r="BE10" s="46"/>
      <c r="BF10" s="46"/>
      <c r="BG10" s="46"/>
      <c r="BH10" s="46"/>
      <c r="BI10" s="47"/>
      <c r="BJ10" s="48"/>
      <c r="BK10" s="7"/>
      <c r="BL10" s="48"/>
      <c r="BM10" s="49"/>
      <c r="BN10" s="50"/>
      <c r="BO10" s="49"/>
      <c r="BP10" s="9"/>
      <c r="BQ10" s="9"/>
      <c r="BR10" s="9"/>
      <c r="BT10" s="19"/>
    </row>
    <row r="11" spans="1:72" s="8" customFormat="1" ht="15.95" customHeight="1" x14ac:dyDescent="0.15">
      <c r="B11" s="12"/>
      <c r="C11" s="20">
        <v>4</v>
      </c>
      <c r="D11" s="212"/>
      <c r="E11" s="213"/>
      <c r="F11" s="213"/>
      <c r="G11" s="213"/>
      <c r="H11" s="214"/>
      <c r="I11" s="212"/>
      <c r="J11" s="213"/>
      <c r="K11" s="213"/>
      <c r="L11" s="213"/>
      <c r="M11" s="213"/>
      <c r="N11" s="213"/>
      <c r="O11" s="213"/>
      <c r="P11" s="213"/>
      <c r="Q11" s="214"/>
      <c r="R11" s="107"/>
      <c r="S11" s="107"/>
      <c r="T11" s="107"/>
      <c r="U11" s="107"/>
      <c r="V11" s="107"/>
      <c r="W11" s="133" t="str">
        <f t="shared" si="3"/>
        <v/>
      </c>
      <c r="X11" s="133"/>
      <c r="Y11" s="133"/>
      <c r="Z11" s="109"/>
      <c r="AA11" s="110"/>
      <c r="AB11" s="99" t="s">
        <v>10</v>
      </c>
      <c r="AC11" s="111"/>
      <c r="AD11" s="109"/>
      <c r="AE11" s="113" t="str">
        <f t="shared" si="4"/>
        <v/>
      </c>
      <c r="AF11" s="113"/>
      <c r="AG11" s="113"/>
      <c r="AH11" s="114" t="str">
        <f t="shared" si="0"/>
        <v/>
      </c>
      <c r="AI11" s="114"/>
      <c r="AJ11" s="114" t="str">
        <f t="shared" si="1"/>
        <v/>
      </c>
      <c r="AK11" s="114"/>
      <c r="AL11" s="114"/>
      <c r="AN11" s="9"/>
      <c r="AO11" s="9"/>
      <c r="AP11" s="9"/>
      <c r="AQ11" s="9"/>
      <c r="AR11" s="18"/>
      <c r="AS11" s="9"/>
      <c r="AU11" s="75" t="e">
        <f t="shared" si="2"/>
        <v>#VALUE!</v>
      </c>
      <c r="AY11" s="7"/>
      <c r="AZ11" s="45"/>
      <c r="BA11" s="45"/>
      <c r="BB11" s="45"/>
      <c r="BC11" s="45"/>
      <c r="BD11" s="45"/>
      <c r="BE11" s="46"/>
      <c r="BF11" s="46"/>
      <c r="BG11" s="46"/>
      <c r="BH11" s="46"/>
      <c r="BI11" s="47"/>
      <c r="BJ11" s="48"/>
      <c r="BK11" s="7"/>
      <c r="BL11" s="48"/>
      <c r="BM11" s="49"/>
      <c r="BN11" s="50"/>
      <c r="BO11" s="49"/>
      <c r="BP11" s="9"/>
      <c r="BQ11" s="9"/>
      <c r="BR11" s="9"/>
      <c r="BT11" s="19"/>
    </row>
    <row r="12" spans="1:72" s="8" customFormat="1" ht="15.95" customHeight="1" x14ac:dyDescent="0.15">
      <c r="B12" s="12"/>
      <c r="C12" s="20">
        <v>5</v>
      </c>
      <c r="D12" s="212"/>
      <c r="E12" s="213"/>
      <c r="F12" s="213"/>
      <c r="G12" s="213"/>
      <c r="H12" s="214"/>
      <c r="I12" s="212"/>
      <c r="J12" s="213"/>
      <c r="K12" s="213"/>
      <c r="L12" s="213"/>
      <c r="M12" s="213"/>
      <c r="N12" s="213"/>
      <c r="O12" s="213"/>
      <c r="P12" s="213"/>
      <c r="Q12" s="214"/>
      <c r="R12" s="107"/>
      <c r="S12" s="107"/>
      <c r="T12" s="107"/>
      <c r="U12" s="107"/>
      <c r="V12" s="107"/>
      <c r="W12" s="133" t="str">
        <f t="shared" si="3"/>
        <v/>
      </c>
      <c r="X12" s="133"/>
      <c r="Y12" s="133"/>
      <c r="Z12" s="109"/>
      <c r="AA12" s="110"/>
      <c r="AB12" s="99" t="s">
        <v>10</v>
      </c>
      <c r="AC12" s="111"/>
      <c r="AD12" s="109"/>
      <c r="AE12" s="113" t="str">
        <f t="shared" si="4"/>
        <v/>
      </c>
      <c r="AF12" s="113"/>
      <c r="AG12" s="113"/>
      <c r="AH12" s="114" t="str">
        <f t="shared" si="0"/>
        <v/>
      </c>
      <c r="AI12" s="114"/>
      <c r="AJ12" s="114" t="str">
        <f t="shared" si="1"/>
        <v/>
      </c>
      <c r="AK12" s="114"/>
      <c r="AL12" s="114"/>
      <c r="AN12" s="9"/>
      <c r="AO12" s="9"/>
      <c r="AP12" s="9"/>
      <c r="AQ12" s="9"/>
      <c r="AR12" s="18"/>
      <c r="AS12" s="9"/>
      <c r="AU12" s="75" t="e">
        <f t="shared" si="2"/>
        <v>#VALUE!</v>
      </c>
      <c r="AY12" s="7"/>
      <c r="AZ12" s="45"/>
      <c r="BA12" s="45"/>
      <c r="BB12" s="45"/>
      <c r="BC12" s="45"/>
      <c r="BD12" s="45"/>
      <c r="BE12" s="46"/>
      <c r="BF12" s="46"/>
      <c r="BG12" s="46"/>
      <c r="BH12" s="46"/>
      <c r="BI12" s="47"/>
      <c r="BJ12" s="48"/>
      <c r="BK12" s="7"/>
      <c r="BL12" s="48"/>
      <c r="BM12" s="49"/>
      <c r="BN12" s="50"/>
      <c r="BO12" s="49"/>
      <c r="BP12" s="9"/>
      <c r="BQ12" s="9"/>
      <c r="BR12" s="9"/>
      <c r="BT12" s="19"/>
    </row>
    <row r="13" spans="1:72" s="8" customFormat="1" ht="15.95" customHeight="1" x14ac:dyDescent="0.15">
      <c r="B13" s="12"/>
      <c r="C13" s="20">
        <v>6</v>
      </c>
      <c r="D13" s="212"/>
      <c r="E13" s="213"/>
      <c r="F13" s="213"/>
      <c r="G13" s="213"/>
      <c r="H13" s="214"/>
      <c r="I13" s="212"/>
      <c r="J13" s="213"/>
      <c r="K13" s="213"/>
      <c r="L13" s="213"/>
      <c r="M13" s="213"/>
      <c r="N13" s="213"/>
      <c r="O13" s="213"/>
      <c r="P13" s="213"/>
      <c r="Q13" s="214"/>
      <c r="R13" s="107"/>
      <c r="S13" s="107"/>
      <c r="T13" s="107"/>
      <c r="U13" s="107"/>
      <c r="V13" s="107"/>
      <c r="W13" s="133" t="str">
        <f t="shared" si="3"/>
        <v/>
      </c>
      <c r="X13" s="133"/>
      <c r="Y13" s="133"/>
      <c r="Z13" s="109"/>
      <c r="AA13" s="110"/>
      <c r="AB13" s="99" t="s">
        <v>10</v>
      </c>
      <c r="AC13" s="111"/>
      <c r="AD13" s="109"/>
      <c r="AE13" s="113" t="str">
        <f t="shared" si="4"/>
        <v/>
      </c>
      <c r="AF13" s="113"/>
      <c r="AG13" s="113"/>
      <c r="AH13" s="114" t="str">
        <f t="shared" si="0"/>
        <v/>
      </c>
      <c r="AI13" s="114"/>
      <c r="AJ13" s="114" t="str">
        <f t="shared" si="1"/>
        <v/>
      </c>
      <c r="AK13" s="114"/>
      <c r="AL13" s="114"/>
      <c r="AN13" s="9"/>
      <c r="AO13" s="9"/>
      <c r="AP13" s="9"/>
      <c r="AQ13" s="9"/>
      <c r="AR13" s="18"/>
      <c r="AS13" s="9"/>
      <c r="AU13" s="75" t="e">
        <f t="shared" si="2"/>
        <v>#VALUE!</v>
      </c>
      <c r="AY13" s="7"/>
      <c r="AZ13" s="45"/>
      <c r="BA13" s="45"/>
      <c r="BB13" s="45"/>
      <c r="BC13" s="45"/>
      <c r="BD13" s="45"/>
      <c r="BE13" s="46"/>
      <c r="BF13" s="46"/>
      <c r="BG13" s="46"/>
      <c r="BH13" s="46"/>
      <c r="BI13" s="47"/>
      <c r="BJ13" s="48"/>
      <c r="BK13" s="7"/>
      <c r="BL13" s="48"/>
      <c r="BM13" s="49"/>
      <c r="BN13" s="50"/>
      <c r="BO13" s="49"/>
      <c r="BP13" s="9"/>
      <c r="BQ13" s="9"/>
      <c r="BR13" s="9"/>
      <c r="BT13" s="19"/>
    </row>
    <row r="14" spans="1:72" s="8" customFormat="1" ht="15.95" customHeight="1" x14ac:dyDescent="0.15">
      <c r="B14" s="12"/>
      <c r="C14" s="20">
        <v>7</v>
      </c>
      <c r="D14" s="212"/>
      <c r="E14" s="213"/>
      <c r="F14" s="213"/>
      <c r="G14" s="213"/>
      <c r="H14" s="214"/>
      <c r="I14" s="212"/>
      <c r="J14" s="213"/>
      <c r="K14" s="213"/>
      <c r="L14" s="213"/>
      <c r="M14" s="213"/>
      <c r="N14" s="213"/>
      <c r="O14" s="213"/>
      <c r="P14" s="213"/>
      <c r="Q14" s="214"/>
      <c r="R14" s="107"/>
      <c r="S14" s="107"/>
      <c r="T14" s="107"/>
      <c r="U14" s="107"/>
      <c r="V14" s="107"/>
      <c r="W14" s="133" t="str">
        <f t="shared" si="3"/>
        <v/>
      </c>
      <c r="X14" s="133"/>
      <c r="Y14" s="133"/>
      <c r="Z14" s="109"/>
      <c r="AA14" s="110"/>
      <c r="AB14" s="99" t="s">
        <v>10</v>
      </c>
      <c r="AC14" s="111"/>
      <c r="AD14" s="109"/>
      <c r="AE14" s="113" t="str">
        <f t="shared" si="4"/>
        <v/>
      </c>
      <c r="AF14" s="113"/>
      <c r="AG14" s="113"/>
      <c r="AH14" s="114" t="str">
        <f t="shared" si="0"/>
        <v/>
      </c>
      <c r="AI14" s="114"/>
      <c r="AJ14" s="114" t="str">
        <f t="shared" si="1"/>
        <v/>
      </c>
      <c r="AK14" s="114"/>
      <c r="AL14" s="114"/>
      <c r="AN14" s="9"/>
      <c r="AO14" s="9"/>
      <c r="AP14" s="9"/>
      <c r="AQ14" s="9"/>
      <c r="AR14" s="18"/>
      <c r="AS14" s="9"/>
      <c r="AU14" s="75" t="e">
        <f t="shared" si="2"/>
        <v>#VALUE!</v>
      </c>
      <c r="AY14" s="7"/>
      <c r="AZ14" s="45"/>
      <c r="BA14" s="45"/>
      <c r="BB14" s="45"/>
      <c r="BC14" s="45"/>
      <c r="BD14" s="45"/>
      <c r="BE14" s="46"/>
      <c r="BF14" s="46"/>
      <c r="BG14" s="46"/>
      <c r="BH14" s="46"/>
      <c r="BI14" s="47"/>
      <c r="BJ14" s="48"/>
      <c r="BK14" s="7"/>
      <c r="BL14" s="48"/>
      <c r="BM14" s="49"/>
      <c r="BN14" s="50"/>
      <c r="BO14" s="49"/>
      <c r="BP14" s="9"/>
      <c r="BQ14" s="9"/>
      <c r="BR14" s="9"/>
      <c r="BT14" s="19"/>
    </row>
    <row r="15" spans="1:72" s="8" customFormat="1" ht="15.95" customHeight="1" x14ac:dyDescent="0.15">
      <c r="B15" s="12"/>
      <c r="C15" s="20">
        <v>8</v>
      </c>
      <c r="D15" s="212"/>
      <c r="E15" s="213"/>
      <c r="F15" s="213"/>
      <c r="G15" s="213"/>
      <c r="H15" s="214"/>
      <c r="I15" s="212"/>
      <c r="J15" s="213"/>
      <c r="K15" s="213"/>
      <c r="L15" s="213"/>
      <c r="M15" s="213"/>
      <c r="N15" s="213"/>
      <c r="O15" s="213"/>
      <c r="P15" s="213"/>
      <c r="Q15" s="214"/>
      <c r="R15" s="107"/>
      <c r="S15" s="107"/>
      <c r="T15" s="107"/>
      <c r="U15" s="107"/>
      <c r="V15" s="107"/>
      <c r="W15" s="133" t="str">
        <f t="shared" si="3"/>
        <v/>
      </c>
      <c r="X15" s="133"/>
      <c r="Y15" s="133"/>
      <c r="Z15" s="109"/>
      <c r="AA15" s="110"/>
      <c r="AB15" s="99" t="s">
        <v>10</v>
      </c>
      <c r="AC15" s="111"/>
      <c r="AD15" s="109"/>
      <c r="AE15" s="113" t="str">
        <f t="shared" si="4"/>
        <v/>
      </c>
      <c r="AF15" s="113"/>
      <c r="AG15" s="113"/>
      <c r="AH15" s="114" t="str">
        <f t="shared" si="0"/>
        <v/>
      </c>
      <c r="AI15" s="114"/>
      <c r="AJ15" s="114" t="str">
        <f t="shared" si="1"/>
        <v/>
      </c>
      <c r="AK15" s="114"/>
      <c r="AL15" s="114"/>
      <c r="AN15" s="9"/>
      <c r="AO15" s="9"/>
      <c r="AP15" s="9"/>
      <c r="AQ15" s="9"/>
      <c r="AR15" s="18"/>
      <c r="AS15" s="9"/>
      <c r="AU15" s="75" t="e">
        <f t="shared" si="2"/>
        <v>#VALUE!</v>
      </c>
      <c r="AY15" s="7"/>
      <c r="AZ15" s="45"/>
      <c r="BA15" s="45"/>
      <c r="BB15" s="45"/>
      <c r="BC15" s="45"/>
      <c r="BD15" s="45"/>
      <c r="BE15" s="46"/>
      <c r="BF15" s="46"/>
      <c r="BG15" s="46"/>
      <c r="BH15" s="46"/>
      <c r="BI15" s="47"/>
      <c r="BJ15" s="48"/>
      <c r="BK15" s="7"/>
      <c r="BL15" s="48"/>
      <c r="BM15" s="49"/>
      <c r="BN15" s="50"/>
      <c r="BO15" s="49"/>
      <c r="BP15" s="9"/>
      <c r="BQ15" s="9"/>
      <c r="BR15" s="9"/>
      <c r="BT15" s="19"/>
    </row>
    <row r="16" spans="1:72" s="8" customFormat="1" ht="15.95" customHeight="1" x14ac:dyDescent="0.15">
      <c r="B16" s="12"/>
      <c r="C16" s="20">
        <v>9</v>
      </c>
      <c r="D16" s="212"/>
      <c r="E16" s="213"/>
      <c r="F16" s="213"/>
      <c r="G16" s="213"/>
      <c r="H16" s="214"/>
      <c r="I16" s="212"/>
      <c r="J16" s="213"/>
      <c r="K16" s="213"/>
      <c r="L16" s="213"/>
      <c r="M16" s="213"/>
      <c r="N16" s="213"/>
      <c r="O16" s="213"/>
      <c r="P16" s="213"/>
      <c r="Q16" s="214"/>
      <c r="R16" s="107"/>
      <c r="S16" s="107"/>
      <c r="T16" s="107"/>
      <c r="U16" s="107"/>
      <c r="V16" s="107"/>
      <c r="W16" s="133" t="str">
        <f t="shared" si="3"/>
        <v/>
      </c>
      <c r="X16" s="133"/>
      <c r="Y16" s="133"/>
      <c r="Z16" s="109"/>
      <c r="AA16" s="110"/>
      <c r="AB16" s="99" t="s">
        <v>10</v>
      </c>
      <c r="AC16" s="111"/>
      <c r="AD16" s="109"/>
      <c r="AE16" s="113" t="str">
        <f t="shared" si="4"/>
        <v/>
      </c>
      <c r="AF16" s="113"/>
      <c r="AG16" s="113"/>
      <c r="AH16" s="114" t="str">
        <f t="shared" si="0"/>
        <v/>
      </c>
      <c r="AI16" s="114"/>
      <c r="AJ16" s="114" t="str">
        <f t="shared" si="1"/>
        <v/>
      </c>
      <c r="AK16" s="114"/>
      <c r="AL16" s="114"/>
      <c r="AN16" s="9"/>
      <c r="AO16" s="9"/>
      <c r="AP16" s="9"/>
      <c r="AQ16" s="9"/>
      <c r="AR16" s="18"/>
      <c r="AS16" s="9"/>
      <c r="AU16" s="75" t="e">
        <f t="shared" si="2"/>
        <v>#VALUE!</v>
      </c>
      <c r="AY16" s="7"/>
      <c r="AZ16" s="45"/>
      <c r="BA16" s="45"/>
      <c r="BB16" s="45"/>
      <c r="BC16" s="45"/>
      <c r="BD16" s="45"/>
      <c r="BE16" s="46"/>
      <c r="BF16" s="46"/>
      <c r="BG16" s="46"/>
      <c r="BH16" s="46"/>
      <c r="BI16" s="47"/>
      <c r="BJ16" s="48"/>
      <c r="BK16" s="7"/>
      <c r="BL16" s="48"/>
      <c r="BM16" s="49"/>
      <c r="BN16" s="50"/>
      <c r="BO16" s="49"/>
      <c r="BP16" s="9"/>
      <c r="BQ16" s="9"/>
      <c r="BR16" s="9"/>
      <c r="BT16" s="19"/>
    </row>
    <row r="17" spans="2:72" s="8" customFormat="1" ht="15.95" customHeight="1" x14ac:dyDescent="0.15">
      <c r="B17" s="12"/>
      <c r="C17" s="20">
        <v>10</v>
      </c>
      <c r="D17" s="212"/>
      <c r="E17" s="213"/>
      <c r="F17" s="213"/>
      <c r="G17" s="213"/>
      <c r="H17" s="214"/>
      <c r="I17" s="212"/>
      <c r="J17" s="213"/>
      <c r="K17" s="213"/>
      <c r="L17" s="213"/>
      <c r="M17" s="213"/>
      <c r="N17" s="213"/>
      <c r="O17" s="213"/>
      <c r="P17" s="213"/>
      <c r="Q17" s="214"/>
      <c r="R17" s="107"/>
      <c r="S17" s="107"/>
      <c r="T17" s="107"/>
      <c r="U17" s="107"/>
      <c r="V17" s="107"/>
      <c r="W17" s="133" t="str">
        <f t="shared" si="3"/>
        <v/>
      </c>
      <c r="X17" s="133"/>
      <c r="Y17" s="133"/>
      <c r="Z17" s="109"/>
      <c r="AA17" s="110"/>
      <c r="AB17" s="99" t="s">
        <v>10</v>
      </c>
      <c r="AC17" s="111"/>
      <c r="AD17" s="109"/>
      <c r="AE17" s="113" t="str">
        <f t="shared" si="4"/>
        <v/>
      </c>
      <c r="AF17" s="113"/>
      <c r="AG17" s="113"/>
      <c r="AH17" s="114" t="str">
        <f t="shared" si="0"/>
        <v/>
      </c>
      <c r="AI17" s="114"/>
      <c r="AJ17" s="114" t="str">
        <f t="shared" si="1"/>
        <v/>
      </c>
      <c r="AK17" s="114"/>
      <c r="AL17" s="114"/>
      <c r="AN17" s="9"/>
      <c r="AO17" s="9"/>
      <c r="AP17" s="9"/>
      <c r="AQ17" s="9"/>
      <c r="AR17" s="18"/>
      <c r="AS17" s="9"/>
      <c r="AU17" s="75" t="e">
        <f t="shared" si="2"/>
        <v>#VALUE!</v>
      </c>
      <c r="AY17" s="7"/>
      <c r="AZ17" s="45"/>
      <c r="BA17" s="45"/>
      <c r="BB17" s="45"/>
      <c r="BC17" s="45"/>
      <c r="BD17" s="45"/>
      <c r="BE17" s="46"/>
      <c r="BF17" s="46"/>
      <c r="BG17" s="46"/>
      <c r="BH17" s="46"/>
      <c r="BI17" s="47"/>
      <c r="BJ17" s="48"/>
      <c r="BK17" s="7"/>
      <c r="BL17" s="48"/>
      <c r="BM17" s="49"/>
      <c r="BN17" s="50"/>
      <c r="BO17" s="49"/>
      <c r="BP17" s="9"/>
      <c r="BQ17" s="9"/>
      <c r="BR17" s="9"/>
      <c r="BT17" s="19"/>
    </row>
    <row r="18" spans="2:72" s="8" customFormat="1" ht="15.95" customHeight="1" thickBot="1" x14ac:dyDescent="0.2">
      <c r="B18" s="12"/>
      <c r="U18" s="80"/>
      <c r="V18" s="101" t="s">
        <v>0</v>
      </c>
      <c r="W18" s="133" t="str">
        <f>IFERROR(AU18/AE18,"")</f>
        <v/>
      </c>
      <c r="X18" s="133"/>
      <c r="Y18" s="133"/>
      <c r="Z18" s="9"/>
      <c r="AA18" s="9"/>
      <c r="AB18" s="7"/>
      <c r="AC18" s="21"/>
      <c r="AD18" s="21"/>
      <c r="AE18" s="113">
        <f>SUM(AE8:AE17)</f>
        <v>0</v>
      </c>
      <c r="AF18" s="113"/>
      <c r="AG18" s="113"/>
      <c r="AH18" s="54"/>
      <c r="AI18" s="84" t="s">
        <v>75</v>
      </c>
      <c r="AJ18" s="114">
        <f>IF(W18&lt;1,0,SUM(AJ8:AJ17))</f>
        <v>0</v>
      </c>
      <c r="AK18" s="114"/>
      <c r="AL18" s="114"/>
      <c r="AN18" s="9"/>
      <c r="AO18" s="9"/>
      <c r="AP18" s="9"/>
      <c r="AQ18" s="9"/>
      <c r="AR18" s="18"/>
      <c r="AS18" s="9"/>
      <c r="AU18" s="76">
        <f>SUMIF(AU8:AU12,"&lt;&gt;#VALUE!")</f>
        <v>0</v>
      </c>
      <c r="AY18" s="7"/>
      <c r="AZ18" s="45"/>
      <c r="BA18" s="45"/>
      <c r="BB18" s="45"/>
      <c r="BC18" s="45"/>
      <c r="BD18" s="45"/>
      <c r="BE18" s="46"/>
      <c r="BF18" s="46"/>
      <c r="BG18" s="46"/>
      <c r="BH18" s="46"/>
      <c r="BI18" s="47"/>
      <c r="BJ18" s="48"/>
      <c r="BK18" s="7"/>
      <c r="BL18" s="48"/>
      <c r="BM18" s="49"/>
      <c r="BN18" s="50"/>
      <c r="BO18" s="49"/>
      <c r="BP18" s="9"/>
      <c r="BQ18" s="9"/>
      <c r="BR18" s="9"/>
      <c r="BT18" s="19"/>
    </row>
    <row r="19" spans="2:72" s="8" customFormat="1" ht="15" customHeight="1" x14ac:dyDescent="0.15">
      <c r="B19" s="12"/>
      <c r="C19" s="7"/>
      <c r="N19" s="7"/>
      <c r="O19" s="7"/>
      <c r="P19" s="7"/>
      <c r="Q19" s="7"/>
      <c r="R19" s="9"/>
      <c r="S19" s="9"/>
      <c r="U19" s="7"/>
      <c r="V19" s="7"/>
      <c r="W19" s="9"/>
      <c r="X19" s="7"/>
      <c r="Y19" s="7"/>
      <c r="Z19" s="9"/>
      <c r="AA19" s="9"/>
      <c r="AB19" s="9"/>
      <c r="AC19" s="9"/>
      <c r="AD19" s="7"/>
      <c r="AE19" s="7"/>
      <c r="AG19" s="7"/>
      <c r="AH19" s="7"/>
      <c r="AI19" s="7"/>
      <c r="AJ19" s="7"/>
      <c r="AM19" s="7"/>
      <c r="AN19" s="7"/>
      <c r="AO19" s="7"/>
      <c r="AP19" s="7"/>
      <c r="AQ19" s="7"/>
      <c r="AR19" s="17"/>
      <c r="AS19" s="7"/>
      <c r="AY19" s="7"/>
      <c r="AZ19" s="45"/>
      <c r="BA19" s="45"/>
      <c r="BB19" s="45"/>
      <c r="BC19" s="45"/>
      <c r="BD19" s="45"/>
      <c r="BE19" s="46"/>
      <c r="BF19" s="46"/>
      <c r="BG19" s="46"/>
      <c r="BH19" s="46"/>
      <c r="BI19" s="47"/>
      <c r="BJ19" s="48"/>
      <c r="BK19" s="7"/>
      <c r="BL19" s="48"/>
      <c r="BM19" s="49"/>
      <c r="BN19" s="50"/>
      <c r="BO19" s="49"/>
      <c r="BP19" s="9"/>
      <c r="BQ19" s="9"/>
      <c r="BR19" s="9"/>
      <c r="BT19" s="19"/>
    </row>
    <row r="20" spans="2:72" s="8" customFormat="1" ht="15" customHeight="1" x14ac:dyDescent="0.15">
      <c r="B20" s="12" t="s">
        <v>69</v>
      </c>
      <c r="C20" s="6"/>
      <c r="N20" s="7"/>
      <c r="O20" s="7"/>
      <c r="P20" s="7"/>
      <c r="Q20" s="7"/>
      <c r="R20" s="9"/>
      <c r="S20" s="9"/>
      <c r="U20" s="7"/>
      <c r="V20" s="7"/>
      <c r="W20" s="9"/>
      <c r="X20" s="7"/>
      <c r="Y20" s="7"/>
      <c r="Z20" s="9"/>
      <c r="AA20" s="9"/>
      <c r="AB20" s="9"/>
      <c r="AC20" s="9"/>
      <c r="AD20" s="7"/>
      <c r="AE20" s="7"/>
      <c r="AG20" s="7"/>
      <c r="AH20" s="7"/>
      <c r="AI20" s="7"/>
      <c r="AJ20" s="7"/>
      <c r="AM20" s="7"/>
      <c r="AN20" s="7"/>
      <c r="AO20" s="7"/>
      <c r="AP20" s="7"/>
      <c r="AQ20" s="7"/>
      <c r="AR20" s="17"/>
      <c r="AS20" s="7"/>
      <c r="AY20" s="7"/>
      <c r="AZ20" s="45"/>
      <c r="BA20" s="45"/>
      <c r="BB20" s="45"/>
      <c r="BC20" s="45"/>
      <c r="BD20" s="45"/>
      <c r="BE20" s="46"/>
      <c r="BF20" s="46"/>
      <c r="BG20" s="46"/>
      <c r="BH20" s="46"/>
      <c r="BI20" s="47"/>
      <c r="BJ20" s="48"/>
      <c r="BK20" s="7"/>
      <c r="BL20" s="48"/>
      <c r="BM20" s="49"/>
      <c r="BN20" s="50"/>
      <c r="BO20" s="49"/>
      <c r="BP20" s="9"/>
      <c r="BQ20" s="9"/>
      <c r="BR20" s="9"/>
      <c r="BT20" s="19"/>
    </row>
    <row r="21" spans="2:72" s="8" customFormat="1" ht="15" customHeight="1" x14ac:dyDescent="0.15">
      <c r="B21" s="12"/>
      <c r="C21" s="160" t="s">
        <v>22</v>
      </c>
      <c r="D21" s="162" t="s">
        <v>12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4"/>
      <c r="R21" s="132" t="s">
        <v>7</v>
      </c>
      <c r="S21" s="132"/>
      <c r="T21" s="132"/>
      <c r="U21" s="132" t="s">
        <v>6</v>
      </c>
      <c r="V21" s="132"/>
      <c r="W21" s="132" t="s">
        <v>5</v>
      </c>
      <c r="X21" s="132"/>
      <c r="Y21" s="132"/>
      <c r="Z21" s="108" t="s">
        <v>29</v>
      </c>
      <c r="AA21" s="108"/>
      <c r="AB21" s="108"/>
      <c r="AC21" s="108"/>
      <c r="AD21" s="108"/>
      <c r="AE21" s="228" t="s">
        <v>4</v>
      </c>
      <c r="AF21" s="228"/>
      <c r="AG21" s="228"/>
      <c r="AH21" s="116" t="s">
        <v>3</v>
      </c>
      <c r="AI21" s="116"/>
      <c r="AJ21" s="116"/>
      <c r="AK21" s="116"/>
      <c r="AL21" s="116"/>
      <c r="AN21" s="16"/>
      <c r="AO21" s="16"/>
      <c r="AP21" s="16"/>
      <c r="AQ21" s="16"/>
      <c r="AR21" s="13"/>
      <c r="AS21" s="16"/>
      <c r="AY21" s="7"/>
      <c r="AZ21" s="45"/>
      <c r="BA21" s="45"/>
      <c r="BB21" s="45"/>
      <c r="BC21" s="45"/>
      <c r="BD21" s="45"/>
      <c r="BE21" s="46"/>
      <c r="BF21" s="46"/>
      <c r="BG21" s="46"/>
      <c r="BH21" s="46"/>
      <c r="BI21" s="47"/>
      <c r="BJ21" s="48"/>
      <c r="BK21" s="7"/>
      <c r="BL21" s="48"/>
      <c r="BM21" s="49"/>
      <c r="BN21" s="50"/>
      <c r="BO21" s="49"/>
      <c r="BP21" s="9"/>
      <c r="BQ21" s="9"/>
      <c r="BR21" s="9"/>
      <c r="BT21" s="19"/>
    </row>
    <row r="22" spans="2:72" s="8" customFormat="1" ht="15" customHeight="1" thickBot="1" x14ac:dyDescent="0.2">
      <c r="B22" s="12"/>
      <c r="C22" s="161"/>
      <c r="D22" s="162" t="s">
        <v>9</v>
      </c>
      <c r="E22" s="163"/>
      <c r="F22" s="163"/>
      <c r="G22" s="163"/>
      <c r="H22" s="164"/>
      <c r="I22" s="162" t="s">
        <v>8</v>
      </c>
      <c r="J22" s="163"/>
      <c r="K22" s="163"/>
      <c r="L22" s="163"/>
      <c r="M22" s="163"/>
      <c r="N22" s="163"/>
      <c r="O22" s="163"/>
      <c r="P22" s="163"/>
      <c r="Q22" s="164"/>
      <c r="R22" s="132"/>
      <c r="S22" s="132"/>
      <c r="T22" s="132"/>
      <c r="U22" s="132"/>
      <c r="V22" s="132"/>
      <c r="W22" s="132"/>
      <c r="X22" s="132"/>
      <c r="Y22" s="132"/>
      <c r="Z22" s="188" t="s">
        <v>63</v>
      </c>
      <c r="AA22" s="189"/>
      <c r="AB22" s="99" t="s">
        <v>10</v>
      </c>
      <c r="AC22" s="187" t="s">
        <v>64</v>
      </c>
      <c r="AD22" s="188"/>
      <c r="AE22" s="228"/>
      <c r="AF22" s="228"/>
      <c r="AG22" s="228"/>
      <c r="AH22" s="115" t="s">
        <v>2</v>
      </c>
      <c r="AI22" s="152"/>
      <c r="AJ22" s="108" t="s">
        <v>1</v>
      </c>
      <c r="AK22" s="108"/>
      <c r="AL22" s="108"/>
      <c r="AN22" s="7"/>
      <c r="AO22" s="7"/>
      <c r="AP22" s="7"/>
      <c r="AQ22" s="7"/>
      <c r="AR22" s="17"/>
      <c r="AS22" s="7"/>
      <c r="AY22" s="7"/>
      <c r="AZ22" s="45"/>
      <c r="BA22" s="45"/>
      <c r="BB22" s="45"/>
      <c r="BC22" s="45"/>
      <c r="BD22" s="45"/>
      <c r="BE22" s="46"/>
      <c r="BF22" s="46"/>
      <c r="BG22" s="46"/>
      <c r="BH22" s="46"/>
      <c r="BI22" s="47"/>
      <c r="BJ22" s="48"/>
      <c r="BK22" s="7"/>
      <c r="BL22" s="48"/>
      <c r="BM22" s="49"/>
      <c r="BN22" s="50"/>
      <c r="BO22" s="49"/>
      <c r="BP22" s="9"/>
      <c r="BQ22" s="9"/>
      <c r="BR22" s="9"/>
      <c r="BT22" s="19"/>
    </row>
    <row r="23" spans="2:72" s="8" customFormat="1" ht="15.95" customHeight="1" x14ac:dyDescent="0.15">
      <c r="B23" s="68"/>
      <c r="C23" s="20">
        <v>1</v>
      </c>
      <c r="D23" s="212"/>
      <c r="E23" s="213"/>
      <c r="F23" s="213"/>
      <c r="G23" s="213"/>
      <c r="H23" s="214"/>
      <c r="I23" s="212"/>
      <c r="J23" s="213"/>
      <c r="K23" s="213"/>
      <c r="L23" s="213"/>
      <c r="M23" s="213"/>
      <c r="N23" s="213"/>
      <c r="O23" s="213"/>
      <c r="P23" s="213"/>
      <c r="Q23" s="214"/>
      <c r="R23" s="107"/>
      <c r="S23" s="107"/>
      <c r="T23" s="107"/>
      <c r="U23" s="107"/>
      <c r="V23" s="107"/>
      <c r="W23" s="133" t="str">
        <f>IF(D23="","",IFERROR(ROUNDDOWN(U23/1000/R23,2),""))</f>
        <v/>
      </c>
      <c r="X23" s="133"/>
      <c r="Y23" s="133"/>
      <c r="Z23" s="109"/>
      <c r="AA23" s="110"/>
      <c r="AB23" s="99" t="s">
        <v>10</v>
      </c>
      <c r="AC23" s="111"/>
      <c r="AD23" s="109"/>
      <c r="AE23" s="113" t="str">
        <f>IF(Z23="","",ROUNDDOWN(Z23/1000*AC23/1000,3))</f>
        <v/>
      </c>
      <c r="AF23" s="113"/>
      <c r="AG23" s="113"/>
      <c r="AH23" s="114" t="str">
        <f t="shared" ref="AH23:AH32" si="5">IF(D23="","",2000)</f>
        <v/>
      </c>
      <c r="AI23" s="114"/>
      <c r="AJ23" s="114" t="str">
        <f t="shared" ref="AJ23:AJ32" si="6">IFERROR(IF(D23="","",AH23*AE23),"")</f>
        <v/>
      </c>
      <c r="AK23" s="114"/>
      <c r="AL23" s="114"/>
      <c r="AN23" s="7"/>
      <c r="AO23" s="7"/>
      <c r="AP23" s="7"/>
      <c r="AQ23" s="7"/>
      <c r="AR23" s="17"/>
      <c r="AS23" s="7"/>
      <c r="AU23" s="74" t="e">
        <f t="shared" ref="AU23:AU32" si="7">W23*AE23</f>
        <v>#VALUE!</v>
      </c>
      <c r="AY23" s="7"/>
      <c r="AZ23" s="45"/>
      <c r="BA23" s="45"/>
      <c r="BB23" s="45"/>
      <c r="BC23" s="45"/>
      <c r="BD23" s="45"/>
      <c r="BE23" s="46"/>
      <c r="BF23" s="46"/>
      <c r="BG23" s="46"/>
      <c r="BH23" s="46"/>
      <c r="BI23" s="47"/>
      <c r="BJ23" s="48"/>
      <c r="BK23" s="7"/>
      <c r="BL23" s="48"/>
      <c r="BM23" s="49"/>
      <c r="BN23" s="50"/>
      <c r="BO23" s="49"/>
      <c r="BP23" s="9"/>
      <c r="BQ23" s="9"/>
      <c r="BR23" s="9"/>
      <c r="BT23" s="19"/>
    </row>
    <row r="24" spans="2:72" s="8" customFormat="1" ht="15.95" customHeight="1" x14ac:dyDescent="0.15">
      <c r="B24" s="68"/>
      <c r="C24" s="20">
        <v>2</v>
      </c>
      <c r="D24" s="212"/>
      <c r="E24" s="213"/>
      <c r="F24" s="213"/>
      <c r="G24" s="213"/>
      <c r="H24" s="214"/>
      <c r="I24" s="212"/>
      <c r="J24" s="213"/>
      <c r="K24" s="213"/>
      <c r="L24" s="213"/>
      <c r="M24" s="213"/>
      <c r="N24" s="213"/>
      <c r="O24" s="213"/>
      <c r="P24" s="213"/>
      <c r="Q24" s="214"/>
      <c r="R24" s="107"/>
      <c r="S24" s="107"/>
      <c r="T24" s="107"/>
      <c r="U24" s="107"/>
      <c r="V24" s="107"/>
      <c r="W24" s="133" t="str">
        <f t="shared" ref="W24:W32" si="8">IF(D24="","",IFERROR(ROUNDDOWN(U24/1000/R24,2),""))</f>
        <v/>
      </c>
      <c r="X24" s="133"/>
      <c r="Y24" s="133"/>
      <c r="Z24" s="109"/>
      <c r="AA24" s="110"/>
      <c r="AB24" s="99" t="s">
        <v>10</v>
      </c>
      <c r="AC24" s="111"/>
      <c r="AD24" s="109"/>
      <c r="AE24" s="113" t="str">
        <f t="shared" ref="AE24:AE32" si="9">IF(Z24="","",ROUNDDOWN(Z24/1000*AC24/1000,3))</f>
        <v/>
      </c>
      <c r="AF24" s="113"/>
      <c r="AG24" s="113"/>
      <c r="AH24" s="114" t="str">
        <f t="shared" si="5"/>
        <v/>
      </c>
      <c r="AI24" s="114"/>
      <c r="AJ24" s="114" t="str">
        <f t="shared" si="6"/>
        <v/>
      </c>
      <c r="AK24" s="114"/>
      <c r="AL24" s="114"/>
      <c r="AN24" s="7"/>
      <c r="AO24" s="7"/>
      <c r="AP24" s="7"/>
      <c r="AQ24" s="7"/>
      <c r="AR24" s="17"/>
      <c r="AS24" s="7"/>
      <c r="AU24" s="75" t="e">
        <f t="shared" si="7"/>
        <v>#VALUE!</v>
      </c>
      <c r="AY24" s="7"/>
      <c r="AZ24" s="45"/>
      <c r="BA24" s="45"/>
      <c r="BB24" s="45"/>
      <c r="BC24" s="45"/>
      <c r="BD24" s="45"/>
      <c r="BE24" s="46"/>
      <c r="BF24" s="46"/>
      <c r="BG24" s="46"/>
      <c r="BH24" s="46"/>
      <c r="BI24" s="47"/>
      <c r="BJ24" s="48"/>
      <c r="BK24" s="7"/>
      <c r="BL24" s="48"/>
      <c r="BM24" s="49"/>
      <c r="BN24" s="50"/>
      <c r="BO24" s="49"/>
      <c r="BP24" s="9"/>
      <c r="BQ24" s="9"/>
      <c r="BR24" s="9"/>
      <c r="BT24" s="19"/>
    </row>
    <row r="25" spans="2:72" s="8" customFormat="1" ht="15.95" customHeight="1" x14ac:dyDescent="0.15">
      <c r="B25" s="68"/>
      <c r="C25" s="20">
        <v>3</v>
      </c>
      <c r="D25" s="212"/>
      <c r="E25" s="213"/>
      <c r="F25" s="213"/>
      <c r="G25" s="213"/>
      <c r="H25" s="214"/>
      <c r="I25" s="212"/>
      <c r="J25" s="213"/>
      <c r="K25" s="213"/>
      <c r="L25" s="213"/>
      <c r="M25" s="213"/>
      <c r="N25" s="213"/>
      <c r="O25" s="213"/>
      <c r="P25" s="213"/>
      <c r="Q25" s="214"/>
      <c r="R25" s="107"/>
      <c r="S25" s="107"/>
      <c r="T25" s="107"/>
      <c r="U25" s="107"/>
      <c r="V25" s="107"/>
      <c r="W25" s="133" t="str">
        <f t="shared" si="8"/>
        <v/>
      </c>
      <c r="X25" s="133"/>
      <c r="Y25" s="133"/>
      <c r="Z25" s="109"/>
      <c r="AA25" s="110"/>
      <c r="AB25" s="99" t="s">
        <v>10</v>
      </c>
      <c r="AC25" s="111"/>
      <c r="AD25" s="109"/>
      <c r="AE25" s="113" t="str">
        <f t="shared" si="9"/>
        <v/>
      </c>
      <c r="AF25" s="113"/>
      <c r="AG25" s="113"/>
      <c r="AH25" s="114" t="str">
        <f t="shared" si="5"/>
        <v/>
      </c>
      <c r="AI25" s="114"/>
      <c r="AJ25" s="114" t="str">
        <f t="shared" si="6"/>
        <v/>
      </c>
      <c r="AK25" s="114"/>
      <c r="AL25" s="114"/>
      <c r="AN25" s="7"/>
      <c r="AO25" s="7"/>
      <c r="AP25" s="7"/>
      <c r="AQ25" s="7"/>
      <c r="AR25" s="17"/>
      <c r="AS25" s="7"/>
      <c r="AU25" s="75" t="e">
        <f t="shared" si="7"/>
        <v>#VALUE!</v>
      </c>
      <c r="AY25" s="7"/>
      <c r="AZ25" s="45"/>
      <c r="BA25" s="45"/>
      <c r="BB25" s="45"/>
      <c r="BC25" s="45"/>
      <c r="BD25" s="45"/>
      <c r="BE25" s="46"/>
      <c r="BF25" s="46"/>
      <c r="BG25" s="46"/>
      <c r="BH25" s="46"/>
      <c r="BI25" s="47"/>
      <c r="BJ25" s="48"/>
      <c r="BK25" s="7"/>
      <c r="BL25" s="48"/>
      <c r="BM25" s="49"/>
      <c r="BN25" s="50"/>
      <c r="BO25" s="49"/>
      <c r="BP25" s="9"/>
      <c r="BQ25" s="9"/>
      <c r="BR25" s="9"/>
      <c r="BT25" s="19"/>
    </row>
    <row r="26" spans="2:72" s="8" customFormat="1" ht="15.95" customHeight="1" x14ac:dyDescent="0.15">
      <c r="B26" s="68"/>
      <c r="C26" s="20">
        <v>4</v>
      </c>
      <c r="D26" s="212"/>
      <c r="E26" s="213"/>
      <c r="F26" s="213"/>
      <c r="G26" s="213"/>
      <c r="H26" s="214"/>
      <c r="I26" s="212"/>
      <c r="J26" s="213"/>
      <c r="K26" s="213"/>
      <c r="L26" s="213"/>
      <c r="M26" s="213"/>
      <c r="N26" s="213"/>
      <c r="O26" s="213"/>
      <c r="P26" s="213"/>
      <c r="Q26" s="214"/>
      <c r="R26" s="107"/>
      <c r="S26" s="107"/>
      <c r="T26" s="107"/>
      <c r="U26" s="107"/>
      <c r="V26" s="107"/>
      <c r="W26" s="133" t="str">
        <f t="shared" si="8"/>
        <v/>
      </c>
      <c r="X26" s="133"/>
      <c r="Y26" s="133"/>
      <c r="Z26" s="109"/>
      <c r="AA26" s="110"/>
      <c r="AB26" s="99" t="s">
        <v>10</v>
      </c>
      <c r="AC26" s="111"/>
      <c r="AD26" s="109"/>
      <c r="AE26" s="113" t="str">
        <f t="shared" si="9"/>
        <v/>
      </c>
      <c r="AF26" s="113"/>
      <c r="AG26" s="113"/>
      <c r="AH26" s="114" t="str">
        <f t="shared" si="5"/>
        <v/>
      </c>
      <c r="AI26" s="114"/>
      <c r="AJ26" s="114" t="str">
        <f t="shared" si="6"/>
        <v/>
      </c>
      <c r="AK26" s="114"/>
      <c r="AL26" s="114"/>
      <c r="AN26" s="7"/>
      <c r="AO26" s="7"/>
      <c r="AP26" s="7"/>
      <c r="AQ26" s="7"/>
      <c r="AR26" s="17"/>
      <c r="AS26" s="7"/>
      <c r="AU26" s="75" t="e">
        <f t="shared" si="7"/>
        <v>#VALUE!</v>
      </c>
      <c r="AY26" s="7"/>
      <c r="AZ26" s="45"/>
      <c r="BA26" s="45"/>
      <c r="BB26" s="45"/>
      <c r="BC26" s="45"/>
      <c r="BD26" s="45"/>
      <c r="BE26" s="46"/>
      <c r="BF26" s="46"/>
      <c r="BG26" s="46"/>
      <c r="BH26" s="46"/>
      <c r="BI26" s="47"/>
      <c r="BJ26" s="48"/>
      <c r="BK26" s="7"/>
      <c r="BL26" s="48"/>
      <c r="BM26" s="49"/>
      <c r="BN26" s="50"/>
      <c r="BO26" s="49"/>
      <c r="BP26" s="9"/>
      <c r="BQ26" s="9"/>
      <c r="BR26" s="9"/>
      <c r="BT26" s="19"/>
    </row>
    <row r="27" spans="2:72" s="8" customFormat="1" ht="15.95" customHeight="1" x14ac:dyDescent="0.15">
      <c r="B27" s="68"/>
      <c r="C27" s="20">
        <v>5</v>
      </c>
      <c r="D27" s="212"/>
      <c r="E27" s="213"/>
      <c r="F27" s="213"/>
      <c r="G27" s="213"/>
      <c r="H27" s="214"/>
      <c r="I27" s="212"/>
      <c r="J27" s="213"/>
      <c r="K27" s="213"/>
      <c r="L27" s="213"/>
      <c r="M27" s="213"/>
      <c r="N27" s="213"/>
      <c r="O27" s="213"/>
      <c r="P27" s="213"/>
      <c r="Q27" s="214"/>
      <c r="R27" s="107"/>
      <c r="S27" s="107"/>
      <c r="T27" s="107"/>
      <c r="U27" s="107"/>
      <c r="V27" s="107"/>
      <c r="W27" s="133" t="str">
        <f t="shared" si="8"/>
        <v/>
      </c>
      <c r="X27" s="133"/>
      <c r="Y27" s="133"/>
      <c r="Z27" s="109"/>
      <c r="AA27" s="110"/>
      <c r="AB27" s="99" t="s">
        <v>10</v>
      </c>
      <c r="AC27" s="111"/>
      <c r="AD27" s="109"/>
      <c r="AE27" s="113" t="str">
        <f t="shared" si="9"/>
        <v/>
      </c>
      <c r="AF27" s="113"/>
      <c r="AG27" s="113"/>
      <c r="AH27" s="114" t="str">
        <f t="shared" si="5"/>
        <v/>
      </c>
      <c r="AI27" s="114"/>
      <c r="AJ27" s="114" t="str">
        <f t="shared" si="6"/>
        <v/>
      </c>
      <c r="AK27" s="114"/>
      <c r="AL27" s="114"/>
      <c r="AN27" s="7"/>
      <c r="AO27" s="7"/>
      <c r="AP27" s="7"/>
      <c r="AQ27" s="7"/>
      <c r="AR27" s="17"/>
      <c r="AS27" s="7"/>
      <c r="AU27" s="75" t="e">
        <f t="shared" si="7"/>
        <v>#VALUE!</v>
      </c>
      <c r="AY27" s="7"/>
      <c r="AZ27" s="45"/>
      <c r="BA27" s="45"/>
      <c r="BB27" s="45"/>
      <c r="BC27" s="45"/>
      <c r="BD27" s="45"/>
      <c r="BE27" s="46"/>
      <c r="BF27" s="46"/>
      <c r="BG27" s="46"/>
      <c r="BH27" s="46"/>
      <c r="BI27" s="47"/>
      <c r="BJ27" s="48"/>
      <c r="BK27" s="7"/>
      <c r="BL27" s="48"/>
      <c r="BM27" s="49"/>
      <c r="BN27" s="50"/>
      <c r="BO27" s="49"/>
      <c r="BP27" s="9"/>
      <c r="BQ27" s="9"/>
      <c r="BR27" s="9"/>
      <c r="BT27" s="19"/>
    </row>
    <row r="28" spans="2:72" s="8" customFormat="1" ht="15.95" customHeight="1" x14ac:dyDescent="0.15">
      <c r="B28" s="12"/>
      <c r="C28" s="20">
        <v>6</v>
      </c>
      <c r="D28" s="212"/>
      <c r="E28" s="213"/>
      <c r="F28" s="213"/>
      <c r="G28" s="213"/>
      <c r="H28" s="214"/>
      <c r="I28" s="212"/>
      <c r="J28" s="213"/>
      <c r="K28" s="213"/>
      <c r="L28" s="213"/>
      <c r="M28" s="213"/>
      <c r="N28" s="213"/>
      <c r="O28" s="213"/>
      <c r="P28" s="213"/>
      <c r="Q28" s="214"/>
      <c r="R28" s="107"/>
      <c r="S28" s="107"/>
      <c r="T28" s="107"/>
      <c r="U28" s="107"/>
      <c r="V28" s="107"/>
      <c r="W28" s="133" t="str">
        <f t="shared" si="8"/>
        <v/>
      </c>
      <c r="X28" s="133"/>
      <c r="Y28" s="133"/>
      <c r="Z28" s="109"/>
      <c r="AA28" s="110"/>
      <c r="AB28" s="99" t="s">
        <v>10</v>
      </c>
      <c r="AC28" s="111"/>
      <c r="AD28" s="109"/>
      <c r="AE28" s="113" t="str">
        <f t="shared" si="9"/>
        <v/>
      </c>
      <c r="AF28" s="113"/>
      <c r="AG28" s="113"/>
      <c r="AH28" s="114" t="str">
        <f t="shared" si="5"/>
        <v/>
      </c>
      <c r="AI28" s="114"/>
      <c r="AJ28" s="114" t="str">
        <f t="shared" si="6"/>
        <v/>
      </c>
      <c r="AK28" s="114"/>
      <c r="AL28" s="114"/>
      <c r="AN28" s="9"/>
      <c r="AO28" s="9"/>
      <c r="AP28" s="9"/>
      <c r="AQ28" s="9"/>
      <c r="AR28" s="18"/>
      <c r="AS28" s="9"/>
      <c r="AU28" s="75" t="e">
        <f t="shared" si="7"/>
        <v>#VALUE!</v>
      </c>
      <c r="BI28" s="47"/>
      <c r="BJ28" s="9"/>
      <c r="BK28" s="7"/>
      <c r="BL28" s="9"/>
      <c r="BM28" s="49"/>
      <c r="BN28" s="49"/>
      <c r="BO28" s="49"/>
      <c r="BP28" s="9"/>
      <c r="BQ28" s="9"/>
      <c r="BR28" s="9"/>
      <c r="BS28" s="9"/>
      <c r="BT28" s="19"/>
    </row>
    <row r="29" spans="2:72" s="8" customFormat="1" ht="15.95" customHeight="1" x14ac:dyDescent="0.15">
      <c r="B29" s="12"/>
      <c r="C29" s="20">
        <v>7</v>
      </c>
      <c r="D29" s="212"/>
      <c r="E29" s="213"/>
      <c r="F29" s="213"/>
      <c r="G29" s="213"/>
      <c r="H29" s="214"/>
      <c r="I29" s="212"/>
      <c r="J29" s="213"/>
      <c r="K29" s="213"/>
      <c r="L29" s="213"/>
      <c r="M29" s="213"/>
      <c r="N29" s="213"/>
      <c r="O29" s="213"/>
      <c r="P29" s="213"/>
      <c r="Q29" s="214"/>
      <c r="R29" s="107"/>
      <c r="S29" s="107"/>
      <c r="T29" s="107"/>
      <c r="U29" s="107"/>
      <c r="V29" s="107"/>
      <c r="W29" s="133" t="str">
        <f t="shared" si="8"/>
        <v/>
      </c>
      <c r="X29" s="133"/>
      <c r="Y29" s="133"/>
      <c r="Z29" s="109"/>
      <c r="AA29" s="110"/>
      <c r="AB29" s="99" t="s">
        <v>10</v>
      </c>
      <c r="AC29" s="111"/>
      <c r="AD29" s="109"/>
      <c r="AE29" s="113" t="str">
        <f t="shared" si="9"/>
        <v/>
      </c>
      <c r="AF29" s="113"/>
      <c r="AG29" s="113"/>
      <c r="AH29" s="114" t="str">
        <f t="shared" si="5"/>
        <v/>
      </c>
      <c r="AI29" s="114"/>
      <c r="AJ29" s="114" t="str">
        <f t="shared" si="6"/>
        <v/>
      </c>
      <c r="AK29" s="114"/>
      <c r="AL29" s="114"/>
      <c r="AN29" s="9"/>
      <c r="AO29" s="9"/>
      <c r="AP29" s="9"/>
      <c r="AQ29" s="9"/>
      <c r="AR29" s="18"/>
      <c r="AS29" s="9"/>
      <c r="AU29" s="75" t="e">
        <f t="shared" si="7"/>
        <v>#VALUE!</v>
      </c>
      <c r="AY29" s="7"/>
      <c r="AZ29" s="7"/>
      <c r="BA29" s="7"/>
      <c r="BB29" s="7"/>
      <c r="BC29" s="7"/>
      <c r="BH29" s="7"/>
      <c r="BI29" s="9"/>
      <c r="BJ29" s="7"/>
      <c r="BK29" s="9"/>
      <c r="BL29" s="7"/>
      <c r="BM29" s="9"/>
      <c r="BN29" s="9"/>
      <c r="BO29" s="7"/>
      <c r="BP29" s="7"/>
      <c r="BQ29" s="7"/>
    </row>
    <row r="30" spans="2:72" s="8" customFormat="1" ht="15.95" customHeight="1" x14ac:dyDescent="0.15">
      <c r="B30" s="12"/>
      <c r="C30" s="20">
        <v>8</v>
      </c>
      <c r="D30" s="212"/>
      <c r="E30" s="213"/>
      <c r="F30" s="213"/>
      <c r="G30" s="213"/>
      <c r="H30" s="214"/>
      <c r="I30" s="212"/>
      <c r="J30" s="213"/>
      <c r="K30" s="213"/>
      <c r="L30" s="213"/>
      <c r="M30" s="213"/>
      <c r="N30" s="213"/>
      <c r="O30" s="213"/>
      <c r="P30" s="213"/>
      <c r="Q30" s="214"/>
      <c r="R30" s="107"/>
      <c r="S30" s="107"/>
      <c r="T30" s="107"/>
      <c r="U30" s="107"/>
      <c r="V30" s="107"/>
      <c r="W30" s="133" t="str">
        <f t="shared" si="8"/>
        <v/>
      </c>
      <c r="X30" s="133"/>
      <c r="Y30" s="133"/>
      <c r="Z30" s="109"/>
      <c r="AA30" s="110"/>
      <c r="AB30" s="99" t="s">
        <v>10</v>
      </c>
      <c r="AC30" s="111"/>
      <c r="AD30" s="109"/>
      <c r="AE30" s="113" t="str">
        <f t="shared" si="9"/>
        <v/>
      </c>
      <c r="AF30" s="113"/>
      <c r="AG30" s="113"/>
      <c r="AH30" s="114" t="str">
        <f t="shared" si="5"/>
        <v/>
      </c>
      <c r="AI30" s="114"/>
      <c r="AJ30" s="114" t="str">
        <f t="shared" si="6"/>
        <v/>
      </c>
      <c r="AK30" s="114"/>
      <c r="AL30" s="114"/>
      <c r="AN30" s="9"/>
      <c r="AO30" s="9"/>
      <c r="AP30" s="9"/>
      <c r="AQ30" s="9"/>
      <c r="AR30" s="18"/>
      <c r="AS30" s="9"/>
      <c r="AU30" s="75" t="e">
        <f t="shared" si="7"/>
        <v>#VALUE!</v>
      </c>
      <c r="BH30" s="51"/>
      <c r="BI30" s="9"/>
      <c r="BJ30" s="7"/>
      <c r="BK30" s="9"/>
      <c r="BL30" s="7"/>
      <c r="BM30" s="9"/>
      <c r="BN30" s="9"/>
      <c r="BO30" s="7"/>
      <c r="BP30" s="7"/>
      <c r="BQ30" s="7"/>
    </row>
    <row r="31" spans="2:72" s="8" customFormat="1" ht="15.95" customHeight="1" x14ac:dyDescent="0.15">
      <c r="B31" s="12"/>
      <c r="C31" s="20">
        <v>9</v>
      </c>
      <c r="D31" s="212"/>
      <c r="E31" s="213"/>
      <c r="F31" s="213"/>
      <c r="G31" s="213"/>
      <c r="H31" s="214"/>
      <c r="I31" s="212"/>
      <c r="J31" s="213"/>
      <c r="K31" s="213"/>
      <c r="L31" s="213"/>
      <c r="M31" s="213"/>
      <c r="N31" s="213"/>
      <c r="O31" s="213"/>
      <c r="P31" s="213"/>
      <c r="Q31" s="214"/>
      <c r="R31" s="107"/>
      <c r="S31" s="107"/>
      <c r="T31" s="107"/>
      <c r="U31" s="107"/>
      <c r="V31" s="107"/>
      <c r="W31" s="133" t="str">
        <f t="shared" si="8"/>
        <v/>
      </c>
      <c r="X31" s="133"/>
      <c r="Y31" s="133"/>
      <c r="Z31" s="109"/>
      <c r="AA31" s="110"/>
      <c r="AB31" s="99" t="s">
        <v>10</v>
      </c>
      <c r="AC31" s="111"/>
      <c r="AD31" s="109"/>
      <c r="AE31" s="113" t="str">
        <f t="shared" si="9"/>
        <v/>
      </c>
      <c r="AF31" s="113"/>
      <c r="AG31" s="113"/>
      <c r="AH31" s="114" t="str">
        <f t="shared" si="5"/>
        <v/>
      </c>
      <c r="AI31" s="114"/>
      <c r="AJ31" s="114" t="str">
        <f t="shared" si="6"/>
        <v/>
      </c>
      <c r="AK31" s="114"/>
      <c r="AL31" s="114"/>
      <c r="AN31" s="9"/>
      <c r="AO31" s="9"/>
      <c r="AP31" s="9"/>
      <c r="AQ31" s="9"/>
      <c r="AR31" s="18"/>
      <c r="AS31" s="9"/>
      <c r="AU31" s="75" t="e">
        <f t="shared" si="7"/>
        <v>#VALUE!</v>
      </c>
      <c r="AY31" s="7"/>
      <c r="AZ31" s="7"/>
      <c r="BA31" s="7"/>
      <c r="BB31" s="7"/>
      <c r="BC31" s="7"/>
      <c r="BD31" s="7"/>
      <c r="BE31" s="7"/>
      <c r="BF31" s="7"/>
      <c r="BG31" s="7"/>
      <c r="BH31" s="9"/>
      <c r="BI31" s="9"/>
      <c r="BJ31" s="7"/>
      <c r="BK31" s="9"/>
      <c r="BL31" s="7"/>
      <c r="BM31" s="9"/>
      <c r="BN31" s="9"/>
      <c r="BO31" s="7"/>
      <c r="BP31" s="7"/>
      <c r="BQ31" s="7"/>
    </row>
    <row r="32" spans="2:72" s="8" customFormat="1" ht="15.95" customHeight="1" x14ac:dyDescent="0.15">
      <c r="B32" s="12"/>
      <c r="C32" s="20">
        <v>10</v>
      </c>
      <c r="D32" s="212"/>
      <c r="E32" s="213"/>
      <c r="F32" s="213"/>
      <c r="G32" s="213"/>
      <c r="H32" s="214"/>
      <c r="I32" s="212"/>
      <c r="J32" s="213"/>
      <c r="K32" s="213"/>
      <c r="L32" s="213"/>
      <c r="M32" s="213"/>
      <c r="N32" s="213"/>
      <c r="O32" s="213"/>
      <c r="P32" s="213"/>
      <c r="Q32" s="214"/>
      <c r="R32" s="107"/>
      <c r="S32" s="107"/>
      <c r="T32" s="107"/>
      <c r="U32" s="107"/>
      <c r="V32" s="107"/>
      <c r="W32" s="133" t="str">
        <f t="shared" si="8"/>
        <v/>
      </c>
      <c r="X32" s="133"/>
      <c r="Y32" s="133"/>
      <c r="Z32" s="109"/>
      <c r="AA32" s="110"/>
      <c r="AB32" s="99" t="s">
        <v>10</v>
      </c>
      <c r="AC32" s="111"/>
      <c r="AD32" s="109"/>
      <c r="AE32" s="113" t="str">
        <f t="shared" si="9"/>
        <v/>
      </c>
      <c r="AF32" s="113"/>
      <c r="AG32" s="113"/>
      <c r="AH32" s="114" t="str">
        <f t="shared" si="5"/>
        <v/>
      </c>
      <c r="AI32" s="114"/>
      <c r="AJ32" s="114" t="str">
        <f t="shared" si="6"/>
        <v/>
      </c>
      <c r="AK32" s="114"/>
      <c r="AL32" s="114"/>
      <c r="AN32" s="9"/>
      <c r="AO32" s="9"/>
      <c r="AP32" s="9"/>
      <c r="AQ32" s="9"/>
      <c r="AR32" s="18"/>
      <c r="AS32" s="9"/>
      <c r="AU32" s="75" t="e">
        <f t="shared" si="7"/>
        <v>#VALUE!</v>
      </c>
      <c r="BH32" s="9"/>
      <c r="BI32" s="9"/>
      <c r="BJ32" s="7"/>
      <c r="BK32" s="9"/>
      <c r="BL32" s="7"/>
      <c r="BM32" s="9"/>
      <c r="BN32" s="9"/>
      <c r="BO32" s="7"/>
      <c r="BP32" s="7"/>
      <c r="BQ32" s="7"/>
    </row>
    <row r="33" spans="1:69" s="8" customFormat="1" ht="15.95" customHeight="1" thickBot="1" x14ac:dyDescent="0.2">
      <c r="B33" s="12"/>
      <c r="R33" s="80"/>
      <c r="U33" s="80"/>
      <c r="V33" s="101" t="s">
        <v>71</v>
      </c>
      <c r="W33" s="133" t="str">
        <f>IFERROR(AU33/AE33,"")</f>
        <v/>
      </c>
      <c r="X33" s="133"/>
      <c r="Y33" s="133"/>
      <c r="Z33" s="9"/>
      <c r="AA33" s="9"/>
      <c r="AB33" s="7"/>
      <c r="AC33" s="21"/>
      <c r="AD33" s="21"/>
      <c r="AE33" s="113">
        <f>SUM(AE23:AF32)</f>
        <v>0</v>
      </c>
      <c r="AF33" s="113"/>
      <c r="AG33" s="113"/>
      <c r="AH33" s="54"/>
      <c r="AI33" s="84" t="s">
        <v>76</v>
      </c>
      <c r="AJ33" s="114">
        <f>IF(W33&lt;0.5,0,SUM(AJ23:AK32))</f>
        <v>0</v>
      </c>
      <c r="AK33" s="114"/>
      <c r="AL33" s="114"/>
      <c r="AN33" s="9"/>
      <c r="AO33" s="9"/>
      <c r="AP33" s="9"/>
      <c r="AQ33" s="9"/>
      <c r="AR33" s="18"/>
      <c r="AS33" s="9"/>
      <c r="AU33" s="76">
        <f>SUMIF(AU23:AU32,"&lt;&gt;#VALUE!")</f>
        <v>0</v>
      </c>
      <c r="BH33" s="9"/>
      <c r="BI33" s="9"/>
      <c r="BJ33" s="7"/>
      <c r="BK33" s="9"/>
      <c r="BL33" s="7"/>
      <c r="BM33" s="9"/>
      <c r="BN33" s="9"/>
      <c r="BO33" s="7"/>
      <c r="BP33" s="7"/>
      <c r="BQ33" s="7"/>
    </row>
    <row r="34" spans="1:69" s="8" customFormat="1" ht="15" customHeight="1" x14ac:dyDescent="0.15">
      <c r="B34" s="12"/>
      <c r="C34" s="7"/>
      <c r="D34" s="7"/>
      <c r="E34" s="7"/>
      <c r="F34" s="7"/>
      <c r="G34" s="7"/>
      <c r="H34" s="7"/>
      <c r="I34" s="7"/>
      <c r="J34" s="7"/>
      <c r="K34" s="7"/>
      <c r="N34" s="7"/>
      <c r="O34" s="7"/>
      <c r="P34" s="9"/>
      <c r="Q34" s="9"/>
      <c r="R34" s="7"/>
      <c r="S34" s="7"/>
      <c r="T34" s="9"/>
      <c r="U34" s="9"/>
      <c r="V34" s="7"/>
      <c r="W34" s="9"/>
      <c r="X34" s="9"/>
      <c r="Y34" s="9"/>
      <c r="Z34" s="9"/>
      <c r="AA34" s="7"/>
      <c r="AB34" s="7"/>
      <c r="AC34" s="7"/>
      <c r="AD34" s="7"/>
      <c r="AR34" s="17"/>
      <c r="AS34" s="7"/>
      <c r="BH34" s="51"/>
      <c r="BI34" s="9"/>
      <c r="BJ34" s="7"/>
      <c r="BK34" s="9"/>
      <c r="BL34" s="7"/>
      <c r="BM34" s="9"/>
      <c r="BN34" s="9"/>
      <c r="BO34" s="7"/>
      <c r="BP34" s="7"/>
      <c r="BQ34" s="7"/>
    </row>
    <row r="35" spans="1:69" s="8" customFormat="1" ht="15" customHeight="1" x14ac:dyDescent="0.15">
      <c r="A35" s="22"/>
      <c r="D35" s="117" t="s">
        <v>66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55"/>
      <c r="R35" s="156"/>
      <c r="S35" s="157"/>
      <c r="T35" s="9"/>
      <c r="U35" s="9"/>
      <c r="V35" s="7"/>
      <c r="W35" s="9"/>
      <c r="X35" s="9"/>
      <c r="Y35" s="9"/>
      <c r="Z35" s="9"/>
      <c r="AA35" s="7"/>
      <c r="AB35" s="7"/>
      <c r="AC35" s="7"/>
      <c r="AD35" s="7"/>
      <c r="AR35" s="17"/>
      <c r="AS35" s="7"/>
      <c r="BH35" s="51"/>
      <c r="BI35" s="9"/>
      <c r="BJ35" s="7"/>
      <c r="BK35" s="9"/>
      <c r="BL35" s="7"/>
      <c r="BM35" s="9"/>
      <c r="BN35" s="9"/>
      <c r="BO35" s="7"/>
      <c r="BP35" s="7"/>
      <c r="BQ35" s="7"/>
    </row>
    <row r="36" spans="1:69" s="8" customFormat="1" ht="15" customHeight="1" x14ac:dyDescent="0.15">
      <c r="A36" s="2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Q36" s="9"/>
      <c r="R36" s="9"/>
      <c r="S36" s="9"/>
      <c r="T36" s="9"/>
      <c r="U36" s="9"/>
      <c r="V36" s="7"/>
      <c r="W36" s="9"/>
      <c r="X36" s="9"/>
      <c r="Y36" s="9"/>
      <c r="Z36" s="9"/>
      <c r="AA36" s="7"/>
      <c r="AB36" s="7"/>
      <c r="AC36" s="7"/>
      <c r="AD36" s="7"/>
      <c r="AR36" s="17"/>
      <c r="AS36" s="7"/>
      <c r="BH36" s="51"/>
      <c r="BI36" s="9"/>
      <c r="BJ36" s="7"/>
      <c r="BK36" s="9"/>
      <c r="BL36" s="7"/>
      <c r="BM36" s="9"/>
      <c r="BN36" s="9"/>
      <c r="BO36" s="7"/>
      <c r="BP36" s="7"/>
      <c r="BQ36" s="7"/>
    </row>
    <row r="37" spans="1:69" s="8" customFormat="1" ht="15.95" customHeight="1" x14ac:dyDescent="0.15">
      <c r="A37" s="22"/>
      <c r="D37" s="117" t="s">
        <v>43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4">
        <f>MAX(Q35-Q38,0)</f>
        <v>0</v>
      </c>
      <c r="R37" s="114"/>
      <c r="S37" s="114"/>
      <c r="T37" s="9"/>
      <c r="U37" s="9"/>
      <c r="V37" s="7"/>
      <c r="W37" s="9"/>
      <c r="X37" s="9"/>
      <c r="Y37" s="9"/>
      <c r="Z37" s="9"/>
      <c r="AA37" s="7"/>
      <c r="AB37" s="7"/>
      <c r="AC37" s="7"/>
      <c r="AD37" s="7"/>
      <c r="AR37" s="17"/>
      <c r="AS37" s="7"/>
      <c r="AY37" s="7"/>
      <c r="AZ37" s="7"/>
      <c r="BA37" s="7"/>
      <c r="BB37" s="7"/>
      <c r="BC37" s="7"/>
      <c r="BD37" s="7"/>
      <c r="BE37" s="7"/>
      <c r="BF37" s="7"/>
      <c r="BG37" s="7"/>
      <c r="BH37" s="9"/>
      <c r="BI37" s="9"/>
      <c r="BJ37" s="7"/>
      <c r="BK37" s="9"/>
      <c r="BL37" s="7"/>
      <c r="BM37" s="9"/>
      <c r="BN37" s="9"/>
      <c r="BO37" s="7"/>
      <c r="BP37" s="7"/>
      <c r="BQ37" s="7"/>
    </row>
    <row r="38" spans="1:69" s="8" customFormat="1" ht="15.95" customHeight="1" x14ac:dyDescent="0.15">
      <c r="A38" s="22"/>
      <c r="D38" s="227" t="s">
        <v>44</v>
      </c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140">
        <f>SUM(Q39:Q41)</f>
        <v>0</v>
      </c>
      <c r="R38" s="140"/>
      <c r="S38" s="140"/>
      <c r="T38" s="9"/>
      <c r="U38" s="9"/>
      <c r="V38" s="7"/>
      <c r="W38" s="9"/>
      <c r="X38" s="9"/>
      <c r="Y38" s="9"/>
      <c r="Z38" s="9"/>
      <c r="AA38" s="7"/>
      <c r="AB38" s="7"/>
      <c r="AC38" s="7"/>
      <c r="AD38" s="7"/>
      <c r="AR38" s="17"/>
      <c r="AS38" s="7"/>
      <c r="BH38" s="9"/>
      <c r="BI38" s="9"/>
      <c r="BJ38" s="7"/>
      <c r="BK38" s="9"/>
      <c r="BL38" s="7"/>
      <c r="BM38" s="9"/>
      <c r="BN38" s="9"/>
      <c r="BO38" s="7"/>
      <c r="BP38" s="7"/>
      <c r="BQ38" s="7"/>
    </row>
    <row r="39" spans="1:69" s="8" customFormat="1" ht="15.95" customHeight="1" x14ac:dyDescent="0.15">
      <c r="A39" s="22"/>
      <c r="D39" s="183" t="s">
        <v>21</v>
      </c>
      <c r="E39" s="183"/>
      <c r="F39" s="229"/>
      <c r="G39" s="180" t="s">
        <v>35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58"/>
      <c r="R39" s="158"/>
      <c r="S39" s="158"/>
      <c r="T39" s="9"/>
      <c r="U39" s="9"/>
      <c r="V39" s="7"/>
      <c r="W39" s="9"/>
      <c r="X39" s="9"/>
      <c r="Y39" s="9"/>
      <c r="Z39" s="9"/>
      <c r="AA39" s="7"/>
      <c r="AB39" s="7"/>
      <c r="AC39" s="7"/>
      <c r="AD39" s="7"/>
      <c r="AR39" s="17"/>
      <c r="AS39" s="7"/>
      <c r="AY39" s="7"/>
      <c r="AZ39" s="7"/>
      <c r="BA39" s="7"/>
      <c r="BB39" s="7"/>
      <c r="BC39" s="7"/>
      <c r="BH39" s="7"/>
      <c r="BI39" s="9"/>
      <c r="BJ39" s="7"/>
      <c r="BK39" s="9"/>
      <c r="BL39" s="7"/>
      <c r="BM39" s="9"/>
      <c r="BN39" s="9"/>
      <c r="BO39" s="7"/>
      <c r="BP39" s="7"/>
      <c r="BQ39" s="7"/>
    </row>
    <row r="40" spans="1:69" s="8" customFormat="1" ht="15.95" customHeight="1" x14ac:dyDescent="0.15">
      <c r="A40" s="22"/>
      <c r="D40" s="117"/>
      <c r="E40" s="117"/>
      <c r="F40" s="230"/>
      <c r="G40" s="180" t="s">
        <v>36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59"/>
      <c r="R40" s="159"/>
      <c r="S40" s="159"/>
      <c r="T40" s="9"/>
      <c r="U40" s="9"/>
      <c r="V40" s="7"/>
      <c r="W40" s="9"/>
      <c r="X40" s="9"/>
      <c r="Y40" s="9"/>
      <c r="Z40" s="9"/>
      <c r="AA40" s="7"/>
      <c r="AB40" s="7"/>
      <c r="AC40" s="7"/>
      <c r="AD40" s="7"/>
      <c r="AR40" s="17"/>
      <c r="AS40" s="7"/>
    </row>
    <row r="41" spans="1:69" s="8" customFormat="1" ht="15.95" customHeight="1" x14ac:dyDescent="0.15">
      <c r="A41" s="22"/>
      <c r="D41" s="117"/>
      <c r="E41" s="117"/>
      <c r="F41" s="230"/>
      <c r="G41" s="182" t="s">
        <v>37</v>
      </c>
      <c r="H41" s="183"/>
      <c r="I41" s="183"/>
      <c r="J41" s="183"/>
      <c r="K41" s="183"/>
      <c r="L41" s="183"/>
      <c r="M41" s="183"/>
      <c r="N41" s="183"/>
      <c r="O41" s="183"/>
      <c r="P41" s="183"/>
      <c r="Q41" s="154"/>
      <c r="R41" s="154"/>
      <c r="S41" s="154"/>
      <c r="T41" s="9"/>
      <c r="U41" s="9"/>
      <c r="V41" s="7"/>
      <c r="W41" s="9"/>
      <c r="X41" s="9"/>
      <c r="Y41" s="9"/>
      <c r="Z41" s="9"/>
      <c r="AA41" s="7"/>
      <c r="AB41" s="7"/>
      <c r="AC41" s="7"/>
      <c r="AD41" s="7"/>
      <c r="AR41" s="17"/>
      <c r="AS41" s="7"/>
    </row>
    <row r="42" spans="1:69" s="8" customFormat="1" ht="15" customHeight="1" x14ac:dyDescent="0.15">
      <c r="A42" s="2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Q42" s="9"/>
      <c r="R42" s="9"/>
      <c r="S42" s="9"/>
      <c r="T42" s="9"/>
      <c r="U42" s="9"/>
      <c r="V42" s="7"/>
      <c r="W42" s="9"/>
      <c r="X42" s="9"/>
      <c r="Y42" s="9"/>
      <c r="Z42" s="9"/>
      <c r="AA42" s="7"/>
      <c r="AB42" s="7"/>
      <c r="AC42" s="7"/>
      <c r="AD42" s="7"/>
      <c r="AR42" s="17"/>
      <c r="AS42" s="7"/>
    </row>
    <row r="43" spans="1:69" s="8" customFormat="1" ht="15.95" customHeight="1" x14ac:dyDescent="0.15">
      <c r="A43" s="22"/>
      <c r="D43" s="117" t="s">
        <v>53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4">
        <f>MIN(AJ18+AJ33,Q37)</f>
        <v>0</v>
      </c>
      <c r="R43" s="114"/>
      <c r="S43" s="114"/>
      <c r="T43" s="9"/>
      <c r="U43" s="9"/>
      <c r="V43" s="7"/>
      <c r="W43" s="9"/>
      <c r="X43" s="9"/>
      <c r="Y43" s="9"/>
      <c r="Z43" s="9"/>
      <c r="AA43" s="7"/>
      <c r="AB43" s="7"/>
      <c r="AC43" s="7"/>
      <c r="AD43" s="7"/>
      <c r="AR43" s="17"/>
      <c r="AS43" s="7"/>
    </row>
    <row r="44" spans="1:69" s="8" customFormat="1" ht="15" customHeight="1" thickBot="1" x14ac:dyDescent="0.2">
      <c r="A44" s="22"/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5"/>
      <c r="N44" s="24"/>
      <c r="O44" s="24"/>
      <c r="P44" s="26"/>
      <c r="Q44" s="26"/>
      <c r="R44" s="24"/>
      <c r="S44" s="24"/>
      <c r="T44" s="26"/>
      <c r="U44" s="26"/>
      <c r="V44" s="24"/>
      <c r="W44" s="26"/>
      <c r="X44" s="26"/>
      <c r="Y44" s="26"/>
      <c r="Z44" s="26"/>
      <c r="AA44" s="24"/>
      <c r="AB44" s="24"/>
      <c r="AC44" s="24"/>
      <c r="AD44" s="24"/>
      <c r="AE44" s="25"/>
      <c r="AF44" s="25"/>
      <c r="AG44" s="25"/>
      <c r="AH44" s="65"/>
      <c r="AI44" s="65"/>
      <c r="AJ44" s="65"/>
      <c r="AK44" s="65"/>
      <c r="AL44" s="25"/>
      <c r="AM44" s="25"/>
      <c r="AN44" s="25"/>
      <c r="AO44" s="65"/>
      <c r="AP44" s="65"/>
      <c r="AQ44" s="25"/>
      <c r="AR44" s="27"/>
      <c r="AS44" s="7"/>
    </row>
    <row r="45" spans="1:69" s="8" customFormat="1" ht="15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N45" s="7"/>
      <c r="O45" s="7"/>
      <c r="P45" s="28"/>
      <c r="Q45" s="28"/>
      <c r="R45" s="7"/>
      <c r="S45" s="7"/>
      <c r="T45" s="28"/>
      <c r="U45" s="28"/>
      <c r="V45" s="7"/>
      <c r="W45" s="28"/>
      <c r="X45" s="28"/>
      <c r="Y45" s="28"/>
      <c r="Z45" s="28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69" s="8" customFormat="1" ht="15" customHeight="1" x14ac:dyDescent="0.15">
      <c r="C46" s="7"/>
      <c r="D46" s="7"/>
      <c r="E46" s="7"/>
      <c r="F46" s="7"/>
      <c r="G46" s="7"/>
      <c r="H46" s="7"/>
      <c r="I46" s="7"/>
      <c r="J46" s="7"/>
      <c r="K46" s="7"/>
      <c r="N46" s="7"/>
      <c r="O46" s="7"/>
      <c r="P46" s="28"/>
      <c r="Q46" s="28"/>
      <c r="R46" s="7"/>
      <c r="S46" s="7"/>
      <c r="T46" s="28"/>
      <c r="U46" s="28"/>
      <c r="V46" s="7"/>
      <c r="W46" s="28"/>
      <c r="X46" s="28"/>
      <c r="Y46" s="28"/>
      <c r="Z46" s="28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69" s="8" customFormat="1" ht="15" customHeight="1" thickBot="1" x14ac:dyDescent="0.2">
      <c r="B47" s="8" t="s">
        <v>19</v>
      </c>
      <c r="C47" s="40"/>
      <c r="D47" s="6"/>
      <c r="E47" s="6"/>
      <c r="F47" s="6"/>
      <c r="G47" s="6"/>
      <c r="H47" s="6"/>
      <c r="I47" s="7"/>
      <c r="J47" s="7"/>
      <c r="K47" s="7"/>
      <c r="N47" s="7"/>
      <c r="O47" s="7"/>
      <c r="P47" s="28"/>
      <c r="Q47" s="28"/>
      <c r="R47" s="7"/>
      <c r="S47" s="7"/>
      <c r="T47" s="28"/>
      <c r="U47" s="28"/>
      <c r="V47" s="7"/>
      <c r="W47" s="28"/>
      <c r="X47" s="28"/>
      <c r="Y47" s="28"/>
      <c r="Z47" s="28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69" s="8" customFormat="1" ht="15" customHeight="1" x14ac:dyDescent="0.15">
      <c r="B48" s="29"/>
      <c r="C48" s="30"/>
      <c r="D48" s="30"/>
      <c r="E48" s="30"/>
      <c r="F48" s="30"/>
      <c r="G48" s="30"/>
      <c r="H48" s="30"/>
      <c r="I48" s="31"/>
      <c r="J48" s="31"/>
      <c r="K48" s="31"/>
      <c r="L48" s="31"/>
      <c r="M48" s="32"/>
      <c r="N48" s="32"/>
      <c r="O48" s="32"/>
      <c r="P48" s="31"/>
      <c r="Q48" s="31"/>
      <c r="R48" s="33"/>
      <c r="S48" s="33"/>
      <c r="T48" s="31"/>
      <c r="U48" s="31"/>
      <c r="V48" s="33"/>
      <c r="W48" s="31"/>
      <c r="X48" s="31"/>
      <c r="Y48" s="33"/>
      <c r="Z48" s="33"/>
      <c r="AA48" s="33"/>
      <c r="AB48" s="33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4"/>
    </row>
    <row r="49" spans="2:47" s="8" customFormat="1" ht="15" customHeight="1" x14ac:dyDescent="0.15">
      <c r="B49" s="12"/>
      <c r="C49" s="132" t="s">
        <v>22</v>
      </c>
      <c r="D49" s="108" t="s">
        <v>12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228" t="s">
        <v>7</v>
      </c>
      <c r="S49" s="228"/>
      <c r="T49" s="228"/>
      <c r="U49" s="116" t="s">
        <v>6</v>
      </c>
      <c r="V49" s="116"/>
      <c r="W49" s="132" t="s">
        <v>5</v>
      </c>
      <c r="X49" s="132"/>
      <c r="Y49" s="132"/>
      <c r="Z49" s="231" t="s">
        <v>29</v>
      </c>
      <c r="AA49" s="232"/>
      <c r="AB49" s="232"/>
      <c r="AC49" s="232"/>
      <c r="AD49" s="233"/>
      <c r="AE49" s="218" t="s">
        <v>32</v>
      </c>
      <c r="AF49" s="219"/>
      <c r="AG49" s="220"/>
      <c r="AH49" s="238" t="s">
        <v>70</v>
      </c>
      <c r="AI49" s="238"/>
      <c r="AJ49" s="150" t="s">
        <v>31</v>
      </c>
      <c r="AK49" s="208"/>
      <c r="AL49" s="209"/>
      <c r="AM49" s="116" t="s">
        <v>3</v>
      </c>
      <c r="AN49" s="116"/>
      <c r="AO49" s="116"/>
      <c r="AP49" s="116"/>
      <c r="AQ49" s="116"/>
      <c r="AR49" s="13"/>
      <c r="AS49" s="16"/>
      <c r="AT49" s="16"/>
    </row>
    <row r="50" spans="2:47" s="8" customFormat="1" ht="15" customHeight="1" x14ac:dyDescent="0.15">
      <c r="B50" s="12"/>
      <c r="C50" s="132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228"/>
      <c r="S50" s="228"/>
      <c r="T50" s="228"/>
      <c r="U50" s="116"/>
      <c r="V50" s="116"/>
      <c r="W50" s="132"/>
      <c r="X50" s="132"/>
      <c r="Y50" s="132"/>
      <c r="Z50" s="234"/>
      <c r="AA50" s="235"/>
      <c r="AB50" s="235"/>
      <c r="AC50" s="235"/>
      <c r="AD50" s="236"/>
      <c r="AE50" s="224"/>
      <c r="AF50" s="225"/>
      <c r="AG50" s="226"/>
      <c r="AH50" s="238"/>
      <c r="AI50" s="238"/>
      <c r="AJ50" s="239"/>
      <c r="AK50" s="240"/>
      <c r="AL50" s="241"/>
      <c r="AM50" s="116"/>
      <c r="AN50" s="116"/>
      <c r="AO50" s="116"/>
      <c r="AP50" s="116"/>
      <c r="AQ50" s="116"/>
      <c r="AR50" s="17"/>
      <c r="AS50" s="7"/>
      <c r="AT50" s="7"/>
    </row>
    <row r="51" spans="2:47" s="8" customFormat="1" ht="15" customHeight="1" thickBot="1" x14ac:dyDescent="0.2">
      <c r="B51" s="68"/>
      <c r="C51" s="132"/>
      <c r="D51" s="108" t="s">
        <v>9</v>
      </c>
      <c r="E51" s="108"/>
      <c r="F51" s="108"/>
      <c r="G51" s="108"/>
      <c r="H51" s="108"/>
      <c r="I51" s="108"/>
      <c r="J51" s="108"/>
      <c r="K51" s="108" t="s">
        <v>8</v>
      </c>
      <c r="L51" s="108"/>
      <c r="M51" s="108"/>
      <c r="N51" s="108"/>
      <c r="O51" s="108"/>
      <c r="P51" s="108"/>
      <c r="Q51" s="108"/>
      <c r="R51" s="228"/>
      <c r="S51" s="228"/>
      <c r="T51" s="228"/>
      <c r="U51" s="116"/>
      <c r="V51" s="116"/>
      <c r="W51" s="132"/>
      <c r="X51" s="132"/>
      <c r="Y51" s="132"/>
      <c r="Z51" s="115" t="s">
        <v>11</v>
      </c>
      <c r="AA51" s="237"/>
      <c r="AB51" s="99" t="s">
        <v>10</v>
      </c>
      <c r="AC51" s="237" t="s">
        <v>13</v>
      </c>
      <c r="AD51" s="152"/>
      <c r="AE51" s="221"/>
      <c r="AF51" s="222"/>
      <c r="AG51" s="223"/>
      <c r="AH51" s="238"/>
      <c r="AI51" s="238"/>
      <c r="AJ51" s="151"/>
      <c r="AK51" s="210"/>
      <c r="AL51" s="211"/>
      <c r="AM51" s="114" t="s">
        <v>2</v>
      </c>
      <c r="AN51" s="114"/>
      <c r="AO51" s="108" t="s">
        <v>1</v>
      </c>
      <c r="AP51" s="108"/>
      <c r="AQ51" s="108"/>
      <c r="AR51" s="17"/>
      <c r="AS51" s="7"/>
      <c r="AT51" s="7"/>
    </row>
    <row r="52" spans="2:47" s="8" customFormat="1" ht="15.95" customHeight="1" x14ac:dyDescent="0.15">
      <c r="B52" s="12"/>
      <c r="C52" s="20">
        <v>1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33" t="str">
        <f>IF(D52="","",IFERROR(ROUNDDOWN(U52/1000/R52,2),""))</f>
        <v/>
      </c>
      <c r="X52" s="133"/>
      <c r="Y52" s="133"/>
      <c r="Z52" s="110"/>
      <c r="AA52" s="173"/>
      <c r="AB52" s="99" t="s">
        <v>10</v>
      </c>
      <c r="AC52" s="173"/>
      <c r="AD52" s="111"/>
      <c r="AE52" s="174" t="str">
        <f>IF(Z52="","",ROUNDDOWN(Z52/1000*AC52/1000,3))</f>
        <v/>
      </c>
      <c r="AF52" s="175"/>
      <c r="AG52" s="176"/>
      <c r="AH52" s="172"/>
      <c r="AI52" s="172"/>
      <c r="AJ52" s="174" t="str">
        <f>IF(AE52="","",AE52-AH52)</f>
        <v/>
      </c>
      <c r="AK52" s="175"/>
      <c r="AL52" s="176"/>
      <c r="AM52" s="114" t="str">
        <f t="shared" ref="AM52:AM66" si="10">IF(D52="","",2000)</f>
        <v/>
      </c>
      <c r="AN52" s="114"/>
      <c r="AO52" s="114" t="str">
        <f>IFERROR(IF(D52="","",AM52*AJ52),"")</f>
        <v/>
      </c>
      <c r="AP52" s="114"/>
      <c r="AQ52" s="114"/>
      <c r="AR52" s="18"/>
      <c r="AS52" s="9"/>
      <c r="AU52" s="74" t="e">
        <f t="shared" ref="AU52:AU66" si="11">W52*AJ52</f>
        <v>#VALUE!</v>
      </c>
    </row>
    <row r="53" spans="2:47" s="8" customFormat="1" ht="15.95" customHeight="1" x14ac:dyDescent="0.15">
      <c r="B53" s="12"/>
      <c r="C53" s="20">
        <v>2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33" t="str">
        <f t="shared" ref="W53:W66" si="12">IF(D53="","",IFERROR(ROUNDDOWN(U53/1000/R53,2),""))</f>
        <v/>
      </c>
      <c r="X53" s="133"/>
      <c r="Y53" s="133"/>
      <c r="Z53" s="110"/>
      <c r="AA53" s="173"/>
      <c r="AB53" s="99" t="s">
        <v>10</v>
      </c>
      <c r="AC53" s="173"/>
      <c r="AD53" s="111"/>
      <c r="AE53" s="174" t="str">
        <f t="shared" ref="AE53:AE66" si="13">IF(Z53="","",ROUNDDOWN(Z53/1000*AC53/1000,3))</f>
        <v/>
      </c>
      <c r="AF53" s="175"/>
      <c r="AG53" s="176"/>
      <c r="AH53" s="172"/>
      <c r="AI53" s="172"/>
      <c r="AJ53" s="174" t="str">
        <f t="shared" ref="AJ53:AJ66" si="14">IF(AE53="","",AE53-AH53)</f>
        <v/>
      </c>
      <c r="AK53" s="175"/>
      <c r="AL53" s="176"/>
      <c r="AM53" s="114" t="str">
        <f t="shared" si="10"/>
        <v/>
      </c>
      <c r="AN53" s="114"/>
      <c r="AO53" s="114" t="str">
        <f t="shared" ref="AO53:AO66" si="15">IFERROR(IF(D53="","",AM53*AJ53),"")</f>
        <v/>
      </c>
      <c r="AP53" s="114"/>
      <c r="AQ53" s="114"/>
      <c r="AR53" s="18"/>
      <c r="AS53" s="9"/>
      <c r="AU53" s="75" t="e">
        <f t="shared" si="11"/>
        <v>#VALUE!</v>
      </c>
    </row>
    <row r="54" spans="2:47" s="8" customFormat="1" ht="15.95" customHeight="1" x14ac:dyDescent="0.15">
      <c r="B54" s="12"/>
      <c r="C54" s="20">
        <v>3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33" t="str">
        <f t="shared" si="12"/>
        <v/>
      </c>
      <c r="X54" s="133"/>
      <c r="Y54" s="133"/>
      <c r="Z54" s="110"/>
      <c r="AA54" s="173"/>
      <c r="AB54" s="99" t="s">
        <v>10</v>
      </c>
      <c r="AC54" s="173"/>
      <c r="AD54" s="111"/>
      <c r="AE54" s="174" t="str">
        <f t="shared" si="13"/>
        <v/>
      </c>
      <c r="AF54" s="175"/>
      <c r="AG54" s="176"/>
      <c r="AH54" s="172"/>
      <c r="AI54" s="172"/>
      <c r="AJ54" s="174" t="str">
        <f t="shared" si="14"/>
        <v/>
      </c>
      <c r="AK54" s="175"/>
      <c r="AL54" s="176"/>
      <c r="AM54" s="114" t="str">
        <f t="shared" si="10"/>
        <v/>
      </c>
      <c r="AN54" s="114"/>
      <c r="AO54" s="114" t="str">
        <f t="shared" si="15"/>
        <v/>
      </c>
      <c r="AP54" s="114"/>
      <c r="AQ54" s="114"/>
      <c r="AR54" s="18"/>
      <c r="AS54" s="9"/>
      <c r="AU54" s="75" t="e">
        <f t="shared" si="11"/>
        <v>#VALUE!</v>
      </c>
    </row>
    <row r="55" spans="2:47" s="8" customFormat="1" ht="15.95" customHeight="1" x14ac:dyDescent="0.15">
      <c r="B55" s="12"/>
      <c r="C55" s="20">
        <v>4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33" t="str">
        <f t="shared" si="12"/>
        <v/>
      </c>
      <c r="X55" s="133"/>
      <c r="Y55" s="133"/>
      <c r="Z55" s="110"/>
      <c r="AA55" s="173"/>
      <c r="AB55" s="99" t="s">
        <v>10</v>
      </c>
      <c r="AC55" s="173"/>
      <c r="AD55" s="111"/>
      <c r="AE55" s="174" t="str">
        <f t="shared" si="13"/>
        <v/>
      </c>
      <c r="AF55" s="175"/>
      <c r="AG55" s="176"/>
      <c r="AH55" s="172"/>
      <c r="AI55" s="172"/>
      <c r="AJ55" s="174" t="str">
        <f t="shared" si="14"/>
        <v/>
      </c>
      <c r="AK55" s="175"/>
      <c r="AL55" s="176"/>
      <c r="AM55" s="114" t="str">
        <f t="shared" si="10"/>
        <v/>
      </c>
      <c r="AN55" s="114"/>
      <c r="AO55" s="114" t="str">
        <f t="shared" si="15"/>
        <v/>
      </c>
      <c r="AP55" s="114"/>
      <c r="AQ55" s="114"/>
      <c r="AR55" s="18"/>
      <c r="AS55" s="9"/>
      <c r="AU55" s="75" t="e">
        <f t="shared" si="11"/>
        <v>#VALUE!</v>
      </c>
    </row>
    <row r="56" spans="2:47" s="8" customFormat="1" ht="15.95" customHeight="1" x14ac:dyDescent="0.15">
      <c r="B56" s="12"/>
      <c r="C56" s="20">
        <v>5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33" t="str">
        <f t="shared" si="12"/>
        <v/>
      </c>
      <c r="X56" s="133"/>
      <c r="Y56" s="133"/>
      <c r="Z56" s="110"/>
      <c r="AA56" s="173"/>
      <c r="AB56" s="99" t="s">
        <v>10</v>
      </c>
      <c r="AC56" s="173"/>
      <c r="AD56" s="111"/>
      <c r="AE56" s="174" t="str">
        <f t="shared" si="13"/>
        <v/>
      </c>
      <c r="AF56" s="175"/>
      <c r="AG56" s="176"/>
      <c r="AH56" s="172"/>
      <c r="AI56" s="172"/>
      <c r="AJ56" s="174" t="str">
        <f t="shared" si="14"/>
        <v/>
      </c>
      <c r="AK56" s="175"/>
      <c r="AL56" s="176"/>
      <c r="AM56" s="114" t="str">
        <f t="shared" si="10"/>
        <v/>
      </c>
      <c r="AN56" s="114"/>
      <c r="AO56" s="114" t="str">
        <f t="shared" si="15"/>
        <v/>
      </c>
      <c r="AP56" s="114"/>
      <c r="AQ56" s="114"/>
      <c r="AR56" s="18"/>
      <c r="AS56" s="9"/>
      <c r="AU56" s="75" t="e">
        <f t="shared" si="11"/>
        <v>#VALUE!</v>
      </c>
    </row>
    <row r="57" spans="2:47" s="8" customFormat="1" ht="15.95" customHeight="1" x14ac:dyDescent="0.15">
      <c r="B57" s="12"/>
      <c r="C57" s="20">
        <v>6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33" t="str">
        <f t="shared" si="12"/>
        <v/>
      </c>
      <c r="X57" s="133"/>
      <c r="Y57" s="133"/>
      <c r="Z57" s="110"/>
      <c r="AA57" s="173"/>
      <c r="AB57" s="99" t="s">
        <v>10</v>
      </c>
      <c r="AC57" s="173"/>
      <c r="AD57" s="111"/>
      <c r="AE57" s="174" t="str">
        <f t="shared" si="13"/>
        <v/>
      </c>
      <c r="AF57" s="175"/>
      <c r="AG57" s="176"/>
      <c r="AH57" s="172"/>
      <c r="AI57" s="172"/>
      <c r="AJ57" s="174" t="str">
        <f t="shared" si="14"/>
        <v/>
      </c>
      <c r="AK57" s="175"/>
      <c r="AL57" s="176"/>
      <c r="AM57" s="114" t="str">
        <f t="shared" si="10"/>
        <v/>
      </c>
      <c r="AN57" s="114"/>
      <c r="AO57" s="114" t="str">
        <f t="shared" si="15"/>
        <v/>
      </c>
      <c r="AP57" s="114"/>
      <c r="AQ57" s="114"/>
      <c r="AR57" s="18"/>
      <c r="AS57" s="9"/>
      <c r="AU57" s="75" t="e">
        <f t="shared" si="11"/>
        <v>#VALUE!</v>
      </c>
    </row>
    <row r="58" spans="2:47" s="8" customFormat="1" ht="15.95" customHeight="1" x14ac:dyDescent="0.15">
      <c r="B58" s="12"/>
      <c r="C58" s="20">
        <v>7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33" t="str">
        <f t="shared" si="12"/>
        <v/>
      </c>
      <c r="X58" s="133"/>
      <c r="Y58" s="133"/>
      <c r="Z58" s="110"/>
      <c r="AA58" s="173"/>
      <c r="AB58" s="99" t="s">
        <v>10</v>
      </c>
      <c r="AC58" s="173"/>
      <c r="AD58" s="111"/>
      <c r="AE58" s="174" t="str">
        <f t="shared" si="13"/>
        <v/>
      </c>
      <c r="AF58" s="175"/>
      <c r="AG58" s="176"/>
      <c r="AH58" s="172"/>
      <c r="AI58" s="172"/>
      <c r="AJ58" s="174" t="str">
        <f t="shared" si="14"/>
        <v/>
      </c>
      <c r="AK58" s="175"/>
      <c r="AL58" s="176"/>
      <c r="AM58" s="114" t="str">
        <f t="shared" si="10"/>
        <v/>
      </c>
      <c r="AN58" s="114"/>
      <c r="AO58" s="114" t="str">
        <f t="shared" si="15"/>
        <v/>
      </c>
      <c r="AP58" s="114"/>
      <c r="AQ58" s="114"/>
      <c r="AR58" s="18"/>
      <c r="AS58" s="9"/>
      <c r="AU58" s="75" t="e">
        <f t="shared" si="11"/>
        <v>#VALUE!</v>
      </c>
    </row>
    <row r="59" spans="2:47" s="8" customFormat="1" ht="15.95" customHeight="1" x14ac:dyDescent="0.15">
      <c r="B59" s="12"/>
      <c r="C59" s="20">
        <v>8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33" t="str">
        <f t="shared" si="12"/>
        <v/>
      </c>
      <c r="X59" s="133"/>
      <c r="Y59" s="133"/>
      <c r="Z59" s="110"/>
      <c r="AA59" s="173"/>
      <c r="AB59" s="99" t="s">
        <v>10</v>
      </c>
      <c r="AC59" s="173"/>
      <c r="AD59" s="111"/>
      <c r="AE59" s="174" t="str">
        <f t="shared" si="13"/>
        <v/>
      </c>
      <c r="AF59" s="175"/>
      <c r="AG59" s="176"/>
      <c r="AH59" s="172"/>
      <c r="AI59" s="172"/>
      <c r="AJ59" s="174" t="str">
        <f t="shared" si="14"/>
        <v/>
      </c>
      <c r="AK59" s="175"/>
      <c r="AL59" s="176"/>
      <c r="AM59" s="114" t="str">
        <f t="shared" si="10"/>
        <v/>
      </c>
      <c r="AN59" s="114"/>
      <c r="AO59" s="114" t="str">
        <f t="shared" si="15"/>
        <v/>
      </c>
      <c r="AP59" s="114"/>
      <c r="AQ59" s="114"/>
      <c r="AR59" s="18"/>
      <c r="AS59" s="9"/>
      <c r="AU59" s="75" t="e">
        <f t="shared" si="11"/>
        <v>#VALUE!</v>
      </c>
    </row>
    <row r="60" spans="2:47" s="8" customFormat="1" ht="15.95" customHeight="1" x14ac:dyDescent="0.15">
      <c r="B60" s="12"/>
      <c r="C60" s="20">
        <v>9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33" t="str">
        <f t="shared" si="12"/>
        <v/>
      </c>
      <c r="X60" s="133"/>
      <c r="Y60" s="133"/>
      <c r="Z60" s="110"/>
      <c r="AA60" s="173"/>
      <c r="AB60" s="99" t="s">
        <v>10</v>
      </c>
      <c r="AC60" s="173"/>
      <c r="AD60" s="111"/>
      <c r="AE60" s="174" t="str">
        <f t="shared" si="13"/>
        <v/>
      </c>
      <c r="AF60" s="175"/>
      <c r="AG60" s="176"/>
      <c r="AH60" s="172"/>
      <c r="AI60" s="172"/>
      <c r="AJ60" s="174" t="str">
        <f t="shared" si="14"/>
        <v/>
      </c>
      <c r="AK60" s="175"/>
      <c r="AL60" s="176"/>
      <c r="AM60" s="114" t="str">
        <f t="shared" si="10"/>
        <v/>
      </c>
      <c r="AN60" s="114"/>
      <c r="AO60" s="114" t="str">
        <f t="shared" si="15"/>
        <v/>
      </c>
      <c r="AP60" s="114"/>
      <c r="AQ60" s="114"/>
      <c r="AR60" s="18"/>
      <c r="AS60" s="9"/>
      <c r="AU60" s="75" t="e">
        <f t="shared" si="11"/>
        <v>#VALUE!</v>
      </c>
    </row>
    <row r="61" spans="2:47" s="8" customFormat="1" ht="15.95" customHeight="1" x14ac:dyDescent="0.15">
      <c r="B61" s="12"/>
      <c r="C61" s="20">
        <v>10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33" t="str">
        <f t="shared" si="12"/>
        <v/>
      </c>
      <c r="X61" s="133"/>
      <c r="Y61" s="133"/>
      <c r="Z61" s="110"/>
      <c r="AA61" s="173"/>
      <c r="AB61" s="99" t="s">
        <v>10</v>
      </c>
      <c r="AC61" s="173"/>
      <c r="AD61" s="111"/>
      <c r="AE61" s="174" t="str">
        <f t="shared" si="13"/>
        <v/>
      </c>
      <c r="AF61" s="175"/>
      <c r="AG61" s="176"/>
      <c r="AH61" s="172"/>
      <c r="AI61" s="172"/>
      <c r="AJ61" s="174" t="str">
        <f t="shared" si="14"/>
        <v/>
      </c>
      <c r="AK61" s="175"/>
      <c r="AL61" s="176"/>
      <c r="AM61" s="114" t="str">
        <f t="shared" si="10"/>
        <v/>
      </c>
      <c r="AN61" s="114"/>
      <c r="AO61" s="114" t="str">
        <f t="shared" si="15"/>
        <v/>
      </c>
      <c r="AP61" s="114"/>
      <c r="AQ61" s="114"/>
      <c r="AR61" s="18"/>
      <c r="AS61" s="9"/>
      <c r="AU61" s="75" t="e">
        <f t="shared" si="11"/>
        <v>#VALUE!</v>
      </c>
    </row>
    <row r="62" spans="2:47" s="8" customFormat="1" ht="15.95" customHeight="1" x14ac:dyDescent="0.15">
      <c r="B62" s="12"/>
      <c r="C62" s="20">
        <v>11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33" t="str">
        <f t="shared" si="12"/>
        <v/>
      </c>
      <c r="X62" s="133"/>
      <c r="Y62" s="133"/>
      <c r="Z62" s="110"/>
      <c r="AA62" s="173"/>
      <c r="AB62" s="99" t="s">
        <v>10</v>
      </c>
      <c r="AC62" s="173"/>
      <c r="AD62" s="111"/>
      <c r="AE62" s="174" t="str">
        <f t="shared" si="13"/>
        <v/>
      </c>
      <c r="AF62" s="175"/>
      <c r="AG62" s="176"/>
      <c r="AH62" s="172"/>
      <c r="AI62" s="172"/>
      <c r="AJ62" s="174" t="str">
        <f t="shared" si="14"/>
        <v/>
      </c>
      <c r="AK62" s="175"/>
      <c r="AL62" s="176"/>
      <c r="AM62" s="114" t="str">
        <f t="shared" si="10"/>
        <v/>
      </c>
      <c r="AN62" s="114"/>
      <c r="AO62" s="114" t="str">
        <f t="shared" si="15"/>
        <v/>
      </c>
      <c r="AP62" s="114"/>
      <c r="AQ62" s="114"/>
      <c r="AR62" s="18"/>
      <c r="AS62" s="9"/>
      <c r="AU62" s="75" t="e">
        <f t="shared" si="11"/>
        <v>#VALUE!</v>
      </c>
    </row>
    <row r="63" spans="2:47" s="8" customFormat="1" ht="15.95" customHeight="1" x14ac:dyDescent="0.15">
      <c r="B63" s="12"/>
      <c r="C63" s="20">
        <v>12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33" t="str">
        <f t="shared" si="12"/>
        <v/>
      </c>
      <c r="X63" s="133"/>
      <c r="Y63" s="133"/>
      <c r="Z63" s="110"/>
      <c r="AA63" s="173"/>
      <c r="AB63" s="99" t="s">
        <v>10</v>
      </c>
      <c r="AC63" s="173"/>
      <c r="AD63" s="111"/>
      <c r="AE63" s="174" t="str">
        <f t="shared" si="13"/>
        <v/>
      </c>
      <c r="AF63" s="175"/>
      <c r="AG63" s="176"/>
      <c r="AH63" s="172"/>
      <c r="AI63" s="172"/>
      <c r="AJ63" s="174" t="str">
        <f t="shared" si="14"/>
        <v/>
      </c>
      <c r="AK63" s="175"/>
      <c r="AL63" s="176"/>
      <c r="AM63" s="114" t="str">
        <f t="shared" si="10"/>
        <v/>
      </c>
      <c r="AN63" s="114"/>
      <c r="AO63" s="114" t="str">
        <f t="shared" si="15"/>
        <v/>
      </c>
      <c r="AP63" s="114"/>
      <c r="AQ63" s="114"/>
      <c r="AR63" s="18"/>
      <c r="AS63" s="9"/>
      <c r="AU63" s="75" t="e">
        <f t="shared" si="11"/>
        <v>#VALUE!</v>
      </c>
    </row>
    <row r="64" spans="2:47" s="8" customFormat="1" ht="15.95" customHeight="1" x14ac:dyDescent="0.15">
      <c r="B64" s="12"/>
      <c r="C64" s="20">
        <v>13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33" t="str">
        <f t="shared" si="12"/>
        <v/>
      </c>
      <c r="X64" s="133"/>
      <c r="Y64" s="133"/>
      <c r="Z64" s="110"/>
      <c r="AA64" s="173"/>
      <c r="AB64" s="99" t="s">
        <v>10</v>
      </c>
      <c r="AC64" s="173"/>
      <c r="AD64" s="111"/>
      <c r="AE64" s="174" t="str">
        <f t="shared" si="13"/>
        <v/>
      </c>
      <c r="AF64" s="175"/>
      <c r="AG64" s="176"/>
      <c r="AH64" s="172"/>
      <c r="AI64" s="172"/>
      <c r="AJ64" s="174" t="str">
        <f t="shared" si="14"/>
        <v/>
      </c>
      <c r="AK64" s="175"/>
      <c r="AL64" s="176"/>
      <c r="AM64" s="114" t="str">
        <f t="shared" si="10"/>
        <v/>
      </c>
      <c r="AN64" s="114"/>
      <c r="AO64" s="114" t="str">
        <f t="shared" si="15"/>
        <v/>
      </c>
      <c r="AP64" s="114"/>
      <c r="AQ64" s="114"/>
      <c r="AR64" s="18"/>
      <c r="AS64" s="9"/>
      <c r="AU64" s="75" t="e">
        <f t="shared" si="11"/>
        <v>#VALUE!</v>
      </c>
    </row>
    <row r="65" spans="1:47" s="8" customFormat="1" ht="15.95" customHeight="1" x14ac:dyDescent="0.15">
      <c r="B65" s="12"/>
      <c r="C65" s="20">
        <v>14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33" t="str">
        <f t="shared" si="12"/>
        <v/>
      </c>
      <c r="X65" s="133"/>
      <c r="Y65" s="133"/>
      <c r="Z65" s="110"/>
      <c r="AA65" s="173"/>
      <c r="AB65" s="99" t="s">
        <v>10</v>
      </c>
      <c r="AC65" s="173"/>
      <c r="AD65" s="111"/>
      <c r="AE65" s="174" t="str">
        <f t="shared" si="13"/>
        <v/>
      </c>
      <c r="AF65" s="175"/>
      <c r="AG65" s="176"/>
      <c r="AH65" s="172"/>
      <c r="AI65" s="172"/>
      <c r="AJ65" s="174" t="str">
        <f t="shared" si="14"/>
        <v/>
      </c>
      <c r="AK65" s="175"/>
      <c r="AL65" s="176"/>
      <c r="AM65" s="114" t="str">
        <f t="shared" si="10"/>
        <v/>
      </c>
      <c r="AN65" s="114"/>
      <c r="AO65" s="114" t="str">
        <f t="shared" si="15"/>
        <v/>
      </c>
      <c r="AP65" s="114"/>
      <c r="AQ65" s="114"/>
      <c r="AR65" s="18"/>
      <c r="AS65" s="9"/>
      <c r="AU65" s="75" t="e">
        <f t="shared" si="11"/>
        <v>#VALUE!</v>
      </c>
    </row>
    <row r="66" spans="1:47" s="8" customFormat="1" ht="15.95" customHeight="1" x14ac:dyDescent="0.15">
      <c r="B66" s="12"/>
      <c r="C66" s="20">
        <v>15</v>
      </c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33" t="str">
        <f t="shared" si="12"/>
        <v/>
      </c>
      <c r="X66" s="133"/>
      <c r="Y66" s="133"/>
      <c r="Z66" s="110"/>
      <c r="AA66" s="173"/>
      <c r="AB66" s="99" t="s">
        <v>10</v>
      </c>
      <c r="AC66" s="173"/>
      <c r="AD66" s="111"/>
      <c r="AE66" s="174" t="str">
        <f t="shared" si="13"/>
        <v/>
      </c>
      <c r="AF66" s="175"/>
      <c r="AG66" s="176"/>
      <c r="AH66" s="172"/>
      <c r="AI66" s="172"/>
      <c r="AJ66" s="174" t="str">
        <f t="shared" si="14"/>
        <v/>
      </c>
      <c r="AK66" s="175"/>
      <c r="AL66" s="176"/>
      <c r="AM66" s="114" t="str">
        <f t="shared" si="10"/>
        <v/>
      </c>
      <c r="AN66" s="114"/>
      <c r="AO66" s="114" t="str">
        <f t="shared" si="15"/>
        <v/>
      </c>
      <c r="AP66" s="114"/>
      <c r="AQ66" s="114"/>
      <c r="AR66" s="18"/>
      <c r="AS66" s="9"/>
      <c r="AU66" s="75" t="e">
        <f t="shared" si="11"/>
        <v>#VALUE!</v>
      </c>
    </row>
    <row r="67" spans="1:47" s="8" customFormat="1" ht="15.95" customHeight="1" thickBot="1" x14ac:dyDescent="0.2">
      <c r="B67" s="12"/>
      <c r="O67" s="9"/>
      <c r="U67" s="102"/>
      <c r="V67" s="103" t="s">
        <v>71</v>
      </c>
      <c r="W67" s="133" t="str">
        <f>IFERROR(AU67/AJ67,"")</f>
        <v/>
      </c>
      <c r="X67" s="133"/>
      <c r="Y67" s="133"/>
      <c r="AA67" s="9"/>
      <c r="AB67" s="9"/>
      <c r="AC67" s="7"/>
      <c r="AD67" s="7"/>
      <c r="AE67" s="113">
        <f>SUM(AE52:AG66)</f>
        <v>0</v>
      </c>
      <c r="AF67" s="113"/>
      <c r="AG67" s="113"/>
      <c r="AH67" s="113">
        <f>SUM(AH52:AI66)</f>
        <v>0</v>
      </c>
      <c r="AI67" s="113"/>
      <c r="AJ67" s="113">
        <f>SUM(AJ52:AL66)</f>
        <v>0</v>
      </c>
      <c r="AK67" s="113"/>
      <c r="AL67" s="113"/>
      <c r="AM67" s="114" t="s">
        <v>72</v>
      </c>
      <c r="AN67" s="114"/>
      <c r="AO67" s="114">
        <f>IF(W67&lt;2,0,SUM(AO52:AP66))</f>
        <v>0</v>
      </c>
      <c r="AP67" s="114"/>
      <c r="AQ67" s="114"/>
      <c r="AR67" s="18"/>
      <c r="AS67" s="9"/>
      <c r="AT67" s="9"/>
      <c r="AU67" s="76">
        <f>SUMIF(AU52:AU66,"&lt;&gt;#VALUE!")</f>
        <v>0</v>
      </c>
    </row>
    <row r="68" spans="1:47" s="8" customFormat="1" ht="15" customHeight="1" x14ac:dyDescent="0.15">
      <c r="B68" s="12"/>
      <c r="C68" s="7"/>
      <c r="D68" s="7"/>
      <c r="E68" s="7"/>
      <c r="F68" s="7"/>
      <c r="G68" s="7"/>
      <c r="H68" s="7"/>
      <c r="I68" s="7"/>
      <c r="J68" s="7"/>
      <c r="K68" s="7"/>
      <c r="N68" s="7"/>
      <c r="O68" s="7"/>
      <c r="P68" s="9"/>
      <c r="Q68" s="9"/>
      <c r="R68" s="7"/>
      <c r="S68" s="7"/>
      <c r="T68" s="9"/>
      <c r="U68" s="9"/>
      <c r="V68" s="7"/>
      <c r="W68" s="9"/>
      <c r="X68" s="9"/>
      <c r="Y68" s="9"/>
      <c r="Z68" s="9"/>
      <c r="AA68" s="7"/>
      <c r="AB68" s="7"/>
      <c r="AC68" s="7"/>
      <c r="AD68" s="7"/>
      <c r="AE68" s="7"/>
      <c r="AF68" s="7"/>
      <c r="AI68" s="7"/>
      <c r="AJ68" s="7"/>
      <c r="AK68" s="7"/>
      <c r="AL68" s="7"/>
      <c r="AM68" s="7"/>
      <c r="AN68" s="7"/>
      <c r="AO68" s="7"/>
      <c r="AP68" s="7"/>
      <c r="AQ68" s="7"/>
      <c r="AR68" s="22"/>
    </row>
    <row r="69" spans="1:47" s="8" customFormat="1" ht="15" customHeight="1" x14ac:dyDescent="0.15">
      <c r="A69" s="22"/>
      <c r="C69" s="117" t="s">
        <v>45</v>
      </c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06"/>
      <c r="S69" s="106"/>
      <c r="T69" s="106"/>
      <c r="U69" s="28"/>
      <c r="V69" s="7"/>
      <c r="W69" s="28"/>
      <c r="X69" s="28"/>
      <c r="Y69" s="28"/>
      <c r="Z69" s="28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22"/>
    </row>
    <row r="70" spans="1:47" s="8" customFormat="1" ht="15" customHeight="1" x14ac:dyDescent="0.15">
      <c r="A70" s="2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R70" s="9"/>
      <c r="T70" s="9"/>
      <c r="U70" s="9"/>
      <c r="V70" s="7"/>
      <c r="W70" s="9"/>
      <c r="X70" s="9"/>
      <c r="Y70" s="9"/>
      <c r="Z70" s="9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22"/>
    </row>
    <row r="71" spans="1:47" s="8" customFormat="1" ht="15.95" customHeight="1" x14ac:dyDescent="0.15">
      <c r="A71" s="22"/>
      <c r="C71" s="117" t="s">
        <v>46</v>
      </c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4">
        <f>MAX(R69-R72,0)</f>
        <v>0</v>
      </c>
      <c r="S71" s="114"/>
      <c r="T71" s="114"/>
      <c r="U71" s="9"/>
      <c r="V71" s="7"/>
      <c r="W71" s="9"/>
      <c r="X71" s="9"/>
      <c r="Y71" s="9"/>
      <c r="Z71" s="9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22"/>
    </row>
    <row r="72" spans="1:47" s="8" customFormat="1" ht="15.95" customHeight="1" x14ac:dyDescent="0.15">
      <c r="A72" s="22"/>
      <c r="C72" s="177" t="s">
        <v>47</v>
      </c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65">
        <f>SUM(R73:T75)</f>
        <v>0</v>
      </c>
      <c r="S72" s="166"/>
      <c r="T72" s="167"/>
      <c r="U72" s="28"/>
      <c r="V72" s="7"/>
      <c r="W72" s="28"/>
      <c r="X72" s="28"/>
      <c r="Y72" s="28"/>
      <c r="Z72" s="28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22"/>
    </row>
    <row r="73" spans="1:47" s="8" customFormat="1" ht="15.95" customHeight="1" x14ac:dyDescent="0.15">
      <c r="A73" s="22"/>
      <c r="C73" s="168" t="s">
        <v>21</v>
      </c>
      <c r="D73" s="168"/>
      <c r="E73" s="169"/>
      <c r="F73" s="178" t="s">
        <v>38</v>
      </c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44"/>
      <c r="S73" s="145"/>
      <c r="T73" s="146"/>
      <c r="U73" s="9"/>
      <c r="V73" s="7"/>
      <c r="W73" s="9"/>
      <c r="X73" s="9"/>
      <c r="Y73" s="9"/>
      <c r="Z73" s="9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22"/>
    </row>
    <row r="74" spans="1:47" s="8" customFormat="1" ht="15.95" customHeight="1" x14ac:dyDescent="0.15">
      <c r="A74" s="22"/>
      <c r="C74" s="117"/>
      <c r="D74" s="117"/>
      <c r="E74" s="170"/>
      <c r="F74" s="180" t="s">
        <v>39</v>
      </c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44"/>
      <c r="S74" s="145"/>
      <c r="T74" s="146"/>
      <c r="U74" s="9"/>
      <c r="V74" s="7"/>
      <c r="W74" s="9"/>
      <c r="X74" s="9"/>
      <c r="Y74" s="9"/>
      <c r="Z74" s="9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22"/>
    </row>
    <row r="75" spans="1:47" s="8" customFormat="1" ht="15.95" customHeight="1" x14ac:dyDescent="0.15">
      <c r="A75" s="22"/>
      <c r="C75" s="117"/>
      <c r="D75" s="117"/>
      <c r="E75" s="170"/>
      <c r="F75" s="182" t="s">
        <v>40</v>
      </c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34"/>
      <c r="S75" s="135"/>
      <c r="T75" s="136"/>
      <c r="U75" s="28"/>
      <c r="V75" s="7"/>
      <c r="W75" s="28"/>
      <c r="X75" s="28"/>
      <c r="Y75" s="28"/>
      <c r="Z75" s="2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22"/>
    </row>
    <row r="76" spans="1:47" s="8" customFormat="1" ht="15" customHeight="1" x14ac:dyDescent="0.15">
      <c r="A76" s="2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R76" s="9"/>
      <c r="T76" s="9"/>
      <c r="U76" s="9"/>
      <c r="V76" s="7"/>
      <c r="W76" s="9"/>
      <c r="X76" s="9"/>
      <c r="Y76" s="9"/>
      <c r="Z76" s="9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22"/>
    </row>
    <row r="77" spans="1:47" s="8" customFormat="1" ht="15.95" customHeight="1" x14ac:dyDescent="0.15">
      <c r="A77" s="22"/>
      <c r="C77" s="117" t="s">
        <v>54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4">
        <f>MIN(AO67,R71)</f>
        <v>0</v>
      </c>
      <c r="S77" s="114"/>
      <c r="T77" s="114"/>
      <c r="U77" s="9"/>
      <c r="V77" s="7"/>
      <c r="W77" s="9"/>
      <c r="X77" s="9"/>
      <c r="Y77" s="9"/>
      <c r="Z77" s="9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22"/>
    </row>
    <row r="78" spans="1:47" s="8" customFormat="1" ht="15" customHeight="1" thickBot="1" x14ac:dyDescent="0.2">
      <c r="A78" s="22"/>
      <c r="B78" s="23"/>
      <c r="C78" s="67"/>
      <c r="D78" s="67"/>
      <c r="E78" s="67"/>
      <c r="F78" s="67"/>
      <c r="G78" s="67"/>
      <c r="H78" s="67"/>
      <c r="I78" s="67"/>
      <c r="J78" s="67"/>
      <c r="K78" s="67"/>
      <c r="L78" s="65"/>
      <c r="M78" s="65"/>
      <c r="N78" s="67"/>
      <c r="O78" s="67"/>
      <c r="P78" s="66"/>
      <c r="Q78" s="66"/>
      <c r="R78" s="24"/>
      <c r="S78" s="24"/>
      <c r="T78" s="26"/>
      <c r="U78" s="26"/>
      <c r="V78" s="24"/>
      <c r="W78" s="26"/>
      <c r="X78" s="26"/>
      <c r="Y78" s="26"/>
      <c r="Z78" s="26"/>
      <c r="AA78" s="24"/>
      <c r="AB78" s="24"/>
      <c r="AC78" s="24"/>
      <c r="AD78" s="24"/>
      <c r="AE78" s="24"/>
      <c r="AF78" s="24"/>
      <c r="AG78" s="24"/>
      <c r="AH78" s="67"/>
      <c r="AI78" s="67"/>
      <c r="AJ78" s="67"/>
      <c r="AK78" s="67"/>
      <c r="AL78" s="24"/>
      <c r="AM78" s="24"/>
      <c r="AN78" s="24"/>
      <c r="AO78" s="67"/>
      <c r="AP78" s="67"/>
      <c r="AQ78" s="24"/>
      <c r="AR78" s="35"/>
    </row>
    <row r="79" spans="1:47" s="8" customFormat="1" ht="15" customHeight="1" x14ac:dyDescent="0.15">
      <c r="C79" s="7"/>
      <c r="D79" s="7"/>
      <c r="E79" s="7"/>
      <c r="F79" s="7"/>
      <c r="G79" s="7"/>
      <c r="H79" s="7"/>
      <c r="I79" s="7"/>
      <c r="J79" s="7"/>
      <c r="K79" s="7"/>
      <c r="N79" s="7"/>
      <c r="O79" s="7"/>
      <c r="P79" s="28"/>
      <c r="Q79" s="28"/>
      <c r="R79" s="7"/>
      <c r="S79" s="7"/>
      <c r="T79" s="28"/>
      <c r="U79" s="28"/>
      <c r="V79" s="7"/>
      <c r="W79" s="28"/>
      <c r="X79" s="28"/>
      <c r="Y79" s="28"/>
      <c r="Z79" s="28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7" s="8" customFormat="1" ht="15" customHeight="1" x14ac:dyDescent="0.15">
      <c r="C80" s="7"/>
      <c r="D80" s="7"/>
      <c r="E80" s="7"/>
      <c r="F80" s="7"/>
      <c r="G80" s="7"/>
      <c r="H80" s="7"/>
      <c r="I80" s="7"/>
      <c r="J80" s="7"/>
      <c r="K80" s="7"/>
      <c r="N80" s="7"/>
      <c r="O80" s="7"/>
      <c r="P80" s="28"/>
      <c r="Q80" s="28"/>
      <c r="R80" s="7"/>
      <c r="S80" s="7"/>
      <c r="T80" s="28"/>
      <c r="U80" s="28"/>
      <c r="V80" s="7"/>
      <c r="W80" s="28"/>
      <c r="X80" s="28"/>
      <c r="Y80" s="28"/>
      <c r="Z80" s="28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2:47" s="8" customFormat="1" ht="15" customHeight="1" x14ac:dyDescent="0.15">
      <c r="C81" s="7"/>
      <c r="D81" s="7"/>
      <c r="E81" s="7"/>
      <c r="F81" s="7"/>
      <c r="G81" s="7"/>
      <c r="H81" s="7"/>
      <c r="I81" s="7"/>
      <c r="J81" s="7"/>
      <c r="K81" s="7"/>
      <c r="N81" s="7"/>
      <c r="O81" s="7"/>
      <c r="P81" s="28"/>
      <c r="Q81" s="28"/>
      <c r="R81" s="7"/>
      <c r="S81" s="7"/>
      <c r="T81" s="28"/>
      <c r="U81" s="28"/>
      <c r="V81" s="7"/>
      <c r="W81" s="28"/>
      <c r="X81" s="28"/>
      <c r="Y81" s="28"/>
      <c r="Z81" s="28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2:47" s="8" customFormat="1" ht="15" customHeight="1" thickBot="1" x14ac:dyDescent="0.2">
      <c r="B82" s="8" t="s">
        <v>18</v>
      </c>
      <c r="C82" s="6"/>
      <c r="D82" s="7"/>
      <c r="E82" s="7"/>
      <c r="F82" s="7"/>
      <c r="G82" s="7"/>
      <c r="H82" s="7"/>
      <c r="I82" s="7"/>
      <c r="J82" s="7"/>
      <c r="K82" s="7"/>
      <c r="N82" s="7"/>
      <c r="O82" s="7"/>
      <c r="P82" s="28"/>
      <c r="Q82" s="28"/>
      <c r="R82" s="7"/>
      <c r="S82" s="7"/>
      <c r="T82" s="28"/>
      <c r="U82" s="28"/>
      <c r="V82" s="7"/>
      <c r="W82" s="28"/>
      <c r="X82" s="28"/>
      <c r="Y82" s="28"/>
      <c r="Z82" s="28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25"/>
    </row>
    <row r="83" spans="2:47" s="8" customFormat="1" ht="15" customHeight="1" x14ac:dyDescent="0.15"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2"/>
      <c r="M83" s="31"/>
      <c r="N83" s="32"/>
      <c r="O83" s="31"/>
      <c r="P83" s="31"/>
      <c r="Q83" s="33"/>
      <c r="R83" s="33"/>
      <c r="S83" s="31"/>
      <c r="T83" s="31"/>
      <c r="U83" s="33"/>
      <c r="V83" s="33"/>
      <c r="W83" s="31"/>
      <c r="X83" s="33"/>
      <c r="Y83" s="33"/>
      <c r="Z83" s="33"/>
      <c r="AA83" s="33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4"/>
    </row>
    <row r="84" spans="2:47" s="8" customFormat="1" ht="15" customHeight="1" x14ac:dyDescent="0.15">
      <c r="B84" s="12"/>
      <c r="C84" s="132" t="s">
        <v>22</v>
      </c>
      <c r="D84" s="108" t="s">
        <v>12</v>
      </c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16" t="s">
        <v>7</v>
      </c>
      <c r="S84" s="116"/>
      <c r="T84" s="116"/>
      <c r="U84" s="116" t="s">
        <v>6</v>
      </c>
      <c r="V84" s="116"/>
      <c r="W84" s="132" t="s">
        <v>5</v>
      </c>
      <c r="X84" s="132"/>
      <c r="Y84" s="132"/>
      <c r="Z84" s="116" t="s">
        <v>29</v>
      </c>
      <c r="AA84" s="116"/>
      <c r="AB84" s="116"/>
      <c r="AC84" s="116"/>
      <c r="AD84" s="116"/>
      <c r="AE84" s="116" t="s">
        <v>4</v>
      </c>
      <c r="AF84" s="116"/>
      <c r="AG84" s="116"/>
      <c r="AH84" s="116" t="s">
        <v>3</v>
      </c>
      <c r="AI84" s="116"/>
      <c r="AJ84" s="116"/>
      <c r="AK84" s="116"/>
      <c r="AL84" s="116"/>
      <c r="AM84" s="15"/>
      <c r="AN84" s="15"/>
      <c r="AO84" s="15"/>
      <c r="AP84" s="15"/>
      <c r="AQ84" s="15"/>
      <c r="AR84" s="22"/>
    </row>
    <row r="85" spans="2:47" s="8" customFormat="1" ht="15" customHeight="1" thickBot="1" x14ac:dyDescent="0.2">
      <c r="B85" s="12"/>
      <c r="C85" s="132"/>
      <c r="D85" s="190" t="s">
        <v>9</v>
      </c>
      <c r="E85" s="190"/>
      <c r="F85" s="190"/>
      <c r="G85" s="190"/>
      <c r="H85" s="190"/>
      <c r="I85" s="190"/>
      <c r="J85" s="190"/>
      <c r="K85" s="190" t="s">
        <v>8</v>
      </c>
      <c r="L85" s="190"/>
      <c r="M85" s="190"/>
      <c r="N85" s="190"/>
      <c r="O85" s="190"/>
      <c r="P85" s="190"/>
      <c r="Q85" s="190"/>
      <c r="R85" s="116"/>
      <c r="S85" s="116"/>
      <c r="T85" s="116"/>
      <c r="U85" s="116"/>
      <c r="V85" s="116"/>
      <c r="W85" s="132"/>
      <c r="X85" s="132"/>
      <c r="Y85" s="132"/>
      <c r="Z85" s="188" t="s">
        <v>63</v>
      </c>
      <c r="AA85" s="189"/>
      <c r="AB85" s="104" t="s">
        <v>10</v>
      </c>
      <c r="AC85" s="187" t="s">
        <v>64</v>
      </c>
      <c r="AD85" s="188"/>
      <c r="AE85" s="116"/>
      <c r="AF85" s="116"/>
      <c r="AG85" s="116"/>
      <c r="AH85" s="114" t="s">
        <v>2</v>
      </c>
      <c r="AI85" s="114"/>
      <c r="AJ85" s="108" t="s">
        <v>1</v>
      </c>
      <c r="AK85" s="108"/>
      <c r="AL85" s="108"/>
      <c r="AM85" s="54"/>
      <c r="AN85" s="54"/>
      <c r="AO85" s="54"/>
      <c r="AR85" s="22"/>
    </row>
    <row r="86" spans="2:47" s="8" customFormat="1" ht="15.95" customHeight="1" x14ac:dyDescent="0.15">
      <c r="B86" s="12"/>
      <c r="C86" s="20">
        <v>1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33" t="str">
        <f>IF(D86="","",IFERROR(ROUNDDOWN(U86/1000/R86,2),""))</f>
        <v/>
      </c>
      <c r="X86" s="133"/>
      <c r="Y86" s="133"/>
      <c r="Z86" s="109"/>
      <c r="AA86" s="110"/>
      <c r="AB86" s="99" t="s">
        <v>10</v>
      </c>
      <c r="AC86" s="111"/>
      <c r="AD86" s="109"/>
      <c r="AE86" s="113" t="str">
        <f t="shared" ref="AE86:AE95" si="16">IF(D86="","",ROUNDDOWN(Z86/1000*AC86/1000,3))</f>
        <v/>
      </c>
      <c r="AF86" s="113"/>
      <c r="AG86" s="113"/>
      <c r="AH86" s="114" t="str">
        <f t="shared" ref="AH86:AH95" si="17">IF(D86="","",2000)</f>
        <v/>
      </c>
      <c r="AI86" s="114"/>
      <c r="AJ86" s="114" t="str">
        <f t="shared" ref="AJ86:AJ95" si="18">IFERROR(IF(D86="","",AE86*AH86),"")</f>
        <v/>
      </c>
      <c r="AK86" s="114"/>
      <c r="AL86" s="114"/>
      <c r="AM86" s="54"/>
      <c r="AN86" s="54"/>
      <c r="AO86" s="54"/>
      <c r="AQ86" s="54"/>
      <c r="AR86" s="22"/>
      <c r="AU86" s="74" t="e">
        <f t="shared" ref="AU86:AU95" si="19">W86*AE86</f>
        <v>#VALUE!</v>
      </c>
    </row>
    <row r="87" spans="2:47" s="8" customFormat="1" ht="15.95" customHeight="1" x14ac:dyDescent="0.15">
      <c r="B87" s="12"/>
      <c r="C87" s="20">
        <v>2</v>
      </c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33" t="str">
        <f t="shared" ref="W87:W95" si="20">IF(D87="","",IFERROR(ROUNDDOWN(U87/1000/R87,2),""))</f>
        <v/>
      </c>
      <c r="X87" s="133"/>
      <c r="Y87" s="133"/>
      <c r="Z87" s="109"/>
      <c r="AA87" s="110"/>
      <c r="AB87" s="99" t="s">
        <v>10</v>
      </c>
      <c r="AC87" s="111"/>
      <c r="AD87" s="109"/>
      <c r="AE87" s="113" t="str">
        <f t="shared" si="16"/>
        <v/>
      </c>
      <c r="AF87" s="113"/>
      <c r="AG87" s="113"/>
      <c r="AH87" s="114" t="str">
        <f t="shared" si="17"/>
        <v/>
      </c>
      <c r="AI87" s="114"/>
      <c r="AJ87" s="114" t="str">
        <f t="shared" si="18"/>
        <v/>
      </c>
      <c r="AK87" s="114"/>
      <c r="AL87" s="114"/>
      <c r="AM87" s="54"/>
      <c r="AN87" s="54"/>
      <c r="AO87" s="54"/>
      <c r="AQ87" s="54"/>
      <c r="AR87" s="22"/>
      <c r="AU87" s="75" t="e">
        <f t="shared" si="19"/>
        <v>#VALUE!</v>
      </c>
    </row>
    <row r="88" spans="2:47" s="8" customFormat="1" ht="15.95" customHeight="1" x14ac:dyDescent="0.15">
      <c r="B88" s="12"/>
      <c r="C88" s="20">
        <v>3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33" t="str">
        <f t="shared" si="20"/>
        <v/>
      </c>
      <c r="X88" s="133"/>
      <c r="Y88" s="133"/>
      <c r="Z88" s="109"/>
      <c r="AA88" s="110"/>
      <c r="AB88" s="99" t="s">
        <v>10</v>
      </c>
      <c r="AC88" s="111"/>
      <c r="AD88" s="109"/>
      <c r="AE88" s="113" t="str">
        <f t="shared" si="16"/>
        <v/>
      </c>
      <c r="AF88" s="113"/>
      <c r="AG88" s="113"/>
      <c r="AH88" s="114" t="str">
        <f t="shared" si="17"/>
        <v/>
      </c>
      <c r="AI88" s="114"/>
      <c r="AJ88" s="114" t="str">
        <f t="shared" si="18"/>
        <v/>
      </c>
      <c r="AK88" s="114"/>
      <c r="AL88" s="114"/>
      <c r="AM88" s="54"/>
      <c r="AN88" s="54"/>
      <c r="AO88" s="54"/>
      <c r="AQ88" s="54"/>
      <c r="AR88" s="22"/>
      <c r="AU88" s="75" t="e">
        <f t="shared" si="19"/>
        <v>#VALUE!</v>
      </c>
    </row>
    <row r="89" spans="2:47" s="8" customFormat="1" ht="15.95" customHeight="1" x14ac:dyDescent="0.15">
      <c r="B89" s="12"/>
      <c r="C89" s="20">
        <v>4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33" t="str">
        <f t="shared" si="20"/>
        <v/>
      </c>
      <c r="X89" s="133"/>
      <c r="Y89" s="133"/>
      <c r="Z89" s="109"/>
      <c r="AA89" s="110"/>
      <c r="AB89" s="99" t="s">
        <v>10</v>
      </c>
      <c r="AC89" s="111"/>
      <c r="AD89" s="109"/>
      <c r="AE89" s="113" t="str">
        <f t="shared" si="16"/>
        <v/>
      </c>
      <c r="AF89" s="113"/>
      <c r="AG89" s="113"/>
      <c r="AH89" s="114" t="str">
        <f t="shared" si="17"/>
        <v/>
      </c>
      <c r="AI89" s="114"/>
      <c r="AJ89" s="114" t="str">
        <f t="shared" si="18"/>
        <v/>
      </c>
      <c r="AK89" s="114"/>
      <c r="AL89" s="114"/>
      <c r="AM89" s="54"/>
      <c r="AN89" s="54"/>
      <c r="AO89" s="54"/>
      <c r="AQ89" s="54"/>
      <c r="AR89" s="22"/>
      <c r="AU89" s="75" t="e">
        <f t="shared" si="19"/>
        <v>#VALUE!</v>
      </c>
    </row>
    <row r="90" spans="2:47" s="8" customFormat="1" ht="15.95" customHeight="1" x14ac:dyDescent="0.15">
      <c r="B90" s="12"/>
      <c r="C90" s="20">
        <v>5</v>
      </c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33" t="str">
        <f t="shared" si="20"/>
        <v/>
      </c>
      <c r="X90" s="133"/>
      <c r="Y90" s="133"/>
      <c r="Z90" s="109"/>
      <c r="AA90" s="110"/>
      <c r="AB90" s="99" t="s">
        <v>10</v>
      </c>
      <c r="AC90" s="111"/>
      <c r="AD90" s="109"/>
      <c r="AE90" s="113" t="str">
        <f t="shared" si="16"/>
        <v/>
      </c>
      <c r="AF90" s="113"/>
      <c r="AG90" s="113"/>
      <c r="AH90" s="114" t="str">
        <f t="shared" si="17"/>
        <v/>
      </c>
      <c r="AI90" s="114"/>
      <c r="AJ90" s="114" t="str">
        <f t="shared" si="18"/>
        <v/>
      </c>
      <c r="AK90" s="114"/>
      <c r="AL90" s="114"/>
      <c r="AM90" s="54"/>
      <c r="AN90" s="54"/>
      <c r="AO90" s="54"/>
      <c r="AQ90" s="54"/>
      <c r="AR90" s="22"/>
      <c r="AU90" s="75" t="e">
        <f t="shared" si="19"/>
        <v>#VALUE!</v>
      </c>
    </row>
    <row r="91" spans="2:47" s="8" customFormat="1" ht="15.95" customHeight="1" x14ac:dyDescent="0.15">
      <c r="B91" s="12"/>
      <c r="C91" s="20">
        <v>6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33" t="str">
        <f t="shared" si="20"/>
        <v/>
      </c>
      <c r="X91" s="133"/>
      <c r="Y91" s="133"/>
      <c r="Z91" s="109"/>
      <c r="AA91" s="110"/>
      <c r="AB91" s="99" t="s">
        <v>10</v>
      </c>
      <c r="AC91" s="111"/>
      <c r="AD91" s="109"/>
      <c r="AE91" s="113" t="str">
        <f t="shared" si="16"/>
        <v/>
      </c>
      <c r="AF91" s="113"/>
      <c r="AG91" s="113"/>
      <c r="AH91" s="114" t="str">
        <f t="shared" si="17"/>
        <v/>
      </c>
      <c r="AI91" s="114"/>
      <c r="AJ91" s="114" t="str">
        <f t="shared" si="18"/>
        <v/>
      </c>
      <c r="AK91" s="114"/>
      <c r="AL91" s="114"/>
      <c r="AM91" s="54"/>
      <c r="AN91" s="54"/>
      <c r="AO91" s="54"/>
      <c r="AQ91" s="54"/>
      <c r="AR91" s="22"/>
      <c r="AU91" s="75" t="e">
        <f t="shared" si="19"/>
        <v>#VALUE!</v>
      </c>
    </row>
    <row r="92" spans="2:47" s="8" customFormat="1" ht="15.95" customHeight="1" x14ac:dyDescent="0.15">
      <c r="B92" s="12"/>
      <c r="C92" s="20">
        <v>7</v>
      </c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33" t="str">
        <f t="shared" si="20"/>
        <v/>
      </c>
      <c r="X92" s="133"/>
      <c r="Y92" s="133"/>
      <c r="Z92" s="109"/>
      <c r="AA92" s="110"/>
      <c r="AB92" s="99" t="s">
        <v>10</v>
      </c>
      <c r="AC92" s="111"/>
      <c r="AD92" s="109"/>
      <c r="AE92" s="113" t="str">
        <f t="shared" si="16"/>
        <v/>
      </c>
      <c r="AF92" s="113"/>
      <c r="AG92" s="113"/>
      <c r="AH92" s="114" t="str">
        <f t="shared" si="17"/>
        <v/>
      </c>
      <c r="AI92" s="114"/>
      <c r="AJ92" s="114" t="str">
        <f t="shared" si="18"/>
        <v/>
      </c>
      <c r="AK92" s="114"/>
      <c r="AL92" s="114"/>
      <c r="AM92" s="54"/>
      <c r="AN92" s="54"/>
      <c r="AO92" s="54"/>
      <c r="AQ92" s="54"/>
      <c r="AR92" s="22"/>
      <c r="AU92" s="75" t="e">
        <f t="shared" si="19"/>
        <v>#VALUE!</v>
      </c>
    </row>
    <row r="93" spans="2:47" s="8" customFormat="1" ht="15.95" customHeight="1" x14ac:dyDescent="0.15">
      <c r="B93" s="12"/>
      <c r="C93" s="20">
        <v>8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33" t="str">
        <f t="shared" si="20"/>
        <v/>
      </c>
      <c r="X93" s="133"/>
      <c r="Y93" s="133"/>
      <c r="Z93" s="109"/>
      <c r="AA93" s="110"/>
      <c r="AB93" s="99" t="s">
        <v>10</v>
      </c>
      <c r="AC93" s="111"/>
      <c r="AD93" s="109"/>
      <c r="AE93" s="113" t="str">
        <f t="shared" si="16"/>
        <v/>
      </c>
      <c r="AF93" s="113"/>
      <c r="AG93" s="113"/>
      <c r="AH93" s="114" t="str">
        <f t="shared" si="17"/>
        <v/>
      </c>
      <c r="AI93" s="114"/>
      <c r="AJ93" s="114" t="str">
        <f t="shared" si="18"/>
        <v/>
      </c>
      <c r="AK93" s="114"/>
      <c r="AL93" s="114"/>
      <c r="AM93" s="54"/>
      <c r="AN93" s="54"/>
      <c r="AO93" s="54"/>
      <c r="AQ93" s="54"/>
      <c r="AR93" s="22"/>
      <c r="AU93" s="75" t="e">
        <f t="shared" si="19"/>
        <v>#VALUE!</v>
      </c>
    </row>
    <row r="94" spans="2:47" s="8" customFormat="1" ht="15.95" customHeight="1" x14ac:dyDescent="0.15">
      <c r="B94" s="12"/>
      <c r="C94" s="20">
        <v>9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33" t="str">
        <f t="shared" si="20"/>
        <v/>
      </c>
      <c r="X94" s="133"/>
      <c r="Y94" s="133"/>
      <c r="Z94" s="109"/>
      <c r="AA94" s="110"/>
      <c r="AB94" s="99" t="s">
        <v>10</v>
      </c>
      <c r="AC94" s="111"/>
      <c r="AD94" s="109"/>
      <c r="AE94" s="113" t="str">
        <f t="shared" si="16"/>
        <v/>
      </c>
      <c r="AF94" s="113"/>
      <c r="AG94" s="113"/>
      <c r="AH94" s="114" t="str">
        <f t="shared" si="17"/>
        <v/>
      </c>
      <c r="AI94" s="114"/>
      <c r="AJ94" s="114" t="str">
        <f t="shared" si="18"/>
        <v/>
      </c>
      <c r="AK94" s="114"/>
      <c r="AL94" s="114"/>
      <c r="AM94" s="54"/>
      <c r="AN94" s="54"/>
      <c r="AO94" s="54"/>
      <c r="AQ94" s="54"/>
      <c r="AR94" s="22"/>
      <c r="AU94" s="75" t="e">
        <f t="shared" si="19"/>
        <v>#VALUE!</v>
      </c>
    </row>
    <row r="95" spans="2:47" s="8" customFormat="1" ht="15.95" customHeight="1" x14ac:dyDescent="0.15">
      <c r="B95" s="12"/>
      <c r="C95" s="20">
        <v>10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33" t="str">
        <f t="shared" si="20"/>
        <v/>
      </c>
      <c r="X95" s="133"/>
      <c r="Y95" s="133"/>
      <c r="Z95" s="109"/>
      <c r="AA95" s="110"/>
      <c r="AB95" s="99" t="s">
        <v>10</v>
      </c>
      <c r="AC95" s="111"/>
      <c r="AD95" s="109"/>
      <c r="AE95" s="113" t="str">
        <f t="shared" si="16"/>
        <v/>
      </c>
      <c r="AF95" s="113"/>
      <c r="AG95" s="113"/>
      <c r="AH95" s="114" t="str">
        <f t="shared" si="17"/>
        <v/>
      </c>
      <c r="AI95" s="114"/>
      <c r="AJ95" s="114" t="str">
        <f t="shared" si="18"/>
        <v/>
      </c>
      <c r="AK95" s="114"/>
      <c r="AL95" s="114"/>
      <c r="AM95" s="54"/>
      <c r="AN95" s="54"/>
      <c r="AO95" s="54"/>
      <c r="AQ95" s="54"/>
      <c r="AR95" s="22"/>
      <c r="AU95" s="75" t="e">
        <f t="shared" si="19"/>
        <v>#VALUE!</v>
      </c>
    </row>
    <row r="96" spans="2:47" s="8" customFormat="1" ht="15.95" customHeight="1" thickBot="1" x14ac:dyDescent="0.2">
      <c r="B96" s="12"/>
      <c r="P96" s="19"/>
      <c r="V96" s="101" t="s">
        <v>71</v>
      </c>
      <c r="W96" s="133" t="str">
        <f>IFERROR(AU96/AE96,"")</f>
        <v/>
      </c>
      <c r="X96" s="133"/>
      <c r="Y96" s="133"/>
      <c r="Z96" s="9"/>
      <c r="AA96" s="9"/>
      <c r="AB96" s="7"/>
      <c r="AC96" s="7"/>
      <c r="AD96" s="9"/>
      <c r="AE96" s="113">
        <f>SUM(AE86:AG95)</f>
        <v>0</v>
      </c>
      <c r="AF96" s="113"/>
      <c r="AG96" s="113"/>
      <c r="AI96" s="84" t="s">
        <v>48</v>
      </c>
      <c r="AJ96" s="114">
        <f>IF(W96&lt;2,0,SUM(AJ86:AQ95))</f>
        <v>0</v>
      </c>
      <c r="AK96" s="114"/>
      <c r="AL96" s="114"/>
      <c r="AM96" s="54"/>
      <c r="AN96" s="54"/>
      <c r="AO96" s="54"/>
      <c r="AQ96" s="54"/>
      <c r="AR96" s="22"/>
      <c r="AU96" s="76">
        <f>SUMIF(AU86:AU95,"&lt;&gt;#VALUE!")</f>
        <v>0</v>
      </c>
    </row>
    <row r="97" spans="2:47" s="8" customFormat="1" ht="15" customHeight="1" x14ac:dyDescent="0.15">
      <c r="B97" s="1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47"/>
      <c r="O97" s="47"/>
      <c r="P97" s="9"/>
      <c r="Q97" s="9"/>
      <c r="R97" s="7"/>
      <c r="S97" s="7"/>
      <c r="T97" s="9"/>
      <c r="U97" s="9"/>
      <c r="V97" s="4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22"/>
      <c r="AU97" s="19"/>
    </row>
    <row r="98" spans="2:47" s="8" customFormat="1" ht="15" customHeight="1" x14ac:dyDescent="0.15">
      <c r="B98" s="12"/>
      <c r="C98" s="170" t="s">
        <v>49</v>
      </c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2"/>
      <c r="Q98" s="106"/>
      <c r="R98" s="106"/>
      <c r="S98" s="106"/>
      <c r="T98" s="7"/>
      <c r="U98" s="9"/>
      <c r="V98" s="9"/>
      <c r="W98" s="4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22"/>
      <c r="AU98" s="19"/>
    </row>
    <row r="99" spans="2:47" s="8" customFormat="1" ht="15" customHeight="1" x14ac:dyDescent="0.15">
      <c r="B99" s="12"/>
      <c r="C99" s="7"/>
      <c r="D99" s="7"/>
      <c r="E99" s="7"/>
      <c r="F99" s="7"/>
      <c r="G99" s="7"/>
      <c r="H99" s="7"/>
      <c r="I99" s="7"/>
      <c r="J99" s="7"/>
      <c r="K99" s="7"/>
      <c r="L99" s="7"/>
      <c r="M99" s="9"/>
      <c r="N99" s="7"/>
      <c r="O99" s="7"/>
      <c r="Q99" s="9"/>
      <c r="R99" s="9"/>
      <c r="S99" s="9"/>
      <c r="T99" s="7"/>
      <c r="U99" s="9"/>
      <c r="V99" s="9"/>
      <c r="W99" s="4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22"/>
      <c r="AU99" s="19"/>
    </row>
    <row r="100" spans="2:47" s="8" customFormat="1" ht="15.95" customHeight="1" x14ac:dyDescent="0.15">
      <c r="B100" s="12"/>
      <c r="C100" s="117" t="s">
        <v>50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4">
        <f>MAX(Q98-Q101,0)</f>
        <v>0</v>
      </c>
      <c r="R100" s="114"/>
      <c r="S100" s="114"/>
      <c r="T100" s="7"/>
      <c r="U100" s="9"/>
      <c r="V100" s="9"/>
      <c r="W100" s="4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22"/>
      <c r="AU100" s="19"/>
    </row>
    <row r="101" spans="2:47" s="8" customFormat="1" ht="15.95" customHeight="1" x14ac:dyDescent="0.15">
      <c r="B101" s="12"/>
      <c r="C101" s="177" t="s">
        <v>51</v>
      </c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245">
        <f>SUM(Q102:Q104)</f>
        <v>0</v>
      </c>
      <c r="R101" s="246"/>
      <c r="S101" s="247"/>
      <c r="T101" s="7"/>
      <c r="U101" s="9"/>
      <c r="V101" s="9"/>
      <c r="W101" s="4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22"/>
      <c r="AU101" s="19"/>
    </row>
    <row r="102" spans="2:47" s="8" customFormat="1" ht="15.95" customHeight="1" x14ac:dyDescent="0.15">
      <c r="B102" s="12"/>
      <c r="C102" s="184" t="s">
        <v>21</v>
      </c>
      <c r="D102" s="185"/>
      <c r="E102" s="185"/>
      <c r="F102" s="193" t="s">
        <v>23</v>
      </c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  <c r="Q102" s="144"/>
      <c r="R102" s="145"/>
      <c r="S102" s="146"/>
      <c r="T102" s="7"/>
      <c r="U102" s="9"/>
      <c r="V102" s="9"/>
      <c r="W102" s="4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22"/>
      <c r="AU102" s="19"/>
    </row>
    <row r="103" spans="2:47" s="8" customFormat="1" ht="15.95" customHeight="1" x14ac:dyDescent="0.15">
      <c r="B103" s="12"/>
      <c r="C103" s="184"/>
      <c r="D103" s="185"/>
      <c r="E103" s="185"/>
      <c r="F103" s="193" t="s">
        <v>24</v>
      </c>
      <c r="G103" s="194"/>
      <c r="H103" s="194"/>
      <c r="I103" s="194"/>
      <c r="J103" s="194"/>
      <c r="K103" s="194"/>
      <c r="L103" s="194"/>
      <c r="M103" s="194"/>
      <c r="N103" s="194"/>
      <c r="O103" s="194"/>
      <c r="P103" s="195"/>
      <c r="Q103" s="144"/>
      <c r="R103" s="145"/>
      <c r="S103" s="146"/>
      <c r="T103" s="7"/>
      <c r="U103" s="9"/>
      <c r="V103" s="9"/>
      <c r="W103" s="4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22"/>
      <c r="AU103" s="19"/>
    </row>
    <row r="104" spans="2:47" s="8" customFormat="1" ht="15.95" customHeight="1" x14ac:dyDescent="0.15">
      <c r="B104" s="12"/>
      <c r="C104" s="169"/>
      <c r="D104" s="186"/>
      <c r="E104" s="186"/>
      <c r="F104" s="202" t="s">
        <v>25</v>
      </c>
      <c r="G104" s="203"/>
      <c r="H104" s="203"/>
      <c r="I104" s="203"/>
      <c r="J104" s="203"/>
      <c r="K104" s="203"/>
      <c r="L104" s="203"/>
      <c r="M104" s="203"/>
      <c r="N104" s="203"/>
      <c r="O104" s="203"/>
      <c r="P104" s="204"/>
      <c r="Q104" s="242"/>
      <c r="R104" s="243"/>
      <c r="S104" s="244"/>
      <c r="T104" s="7"/>
      <c r="U104" s="9"/>
      <c r="V104" s="9"/>
      <c r="W104" s="4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22"/>
      <c r="AU104" s="19"/>
    </row>
    <row r="105" spans="2:47" s="8" customFormat="1" ht="15" customHeight="1" x14ac:dyDescent="0.15">
      <c r="B105" s="1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9"/>
      <c r="N105" s="7"/>
      <c r="O105" s="7"/>
      <c r="Q105" s="9"/>
      <c r="R105" s="9"/>
      <c r="S105" s="9"/>
      <c r="T105" s="7"/>
      <c r="U105" s="9"/>
      <c r="V105" s="9"/>
      <c r="W105" s="4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22"/>
      <c r="AU105" s="19"/>
    </row>
    <row r="106" spans="2:47" s="8" customFormat="1" ht="15" customHeight="1" x14ac:dyDescent="0.15">
      <c r="B106" s="12"/>
      <c r="C106" s="117" t="s">
        <v>55</v>
      </c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4">
        <f>MIN(AJ96,Q100)</f>
        <v>0</v>
      </c>
      <c r="R106" s="114"/>
      <c r="S106" s="114"/>
      <c r="T106" s="7"/>
      <c r="U106" s="9"/>
      <c r="V106" s="9"/>
      <c r="W106" s="4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22"/>
      <c r="AU106" s="19"/>
    </row>
    <row r="107" spans="2:47" s="8" customFormat="1" ht="15" customHeight="1" thickBot="1" x14ac:dyDescent="0.2">
      <c r="B107" s="69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6"/>
      <c r="N107" s="67"/>
      <c r="O107" s="67"/>
      <c r="P107" s="78"/>
      <c r="Q107" s="78"/>
      <c r="R107" s="66"/>
      <c r="S107" s="66"/>
      <c r="T107" s="67"/>
      <c r="U107" s="66"/>
      <c r="V107" s="66"/>
      <c r="W107" s="79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71"/>
      <c r="AU107" s="19"/>
    </row>
    <row r="108" spans="2:47" s="8" customFormat="1" ht="15" customHeight="1" x14ac:dyDescent="0.1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9"/>
      <c r="N108" s="7"/>
      <c r="O108" s="47"/>
      <c r="P108" s="47"/>
      <c r="Q108" s="9"/>
      <c r="R108" s="9"/>
      <c r="S108" s="7"/>
      <c r="T108" s="7"/>
      <c r="U108" s="9"/>
      <c r="V108" s="9"/>
      <c r="W108" s="4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U108" s="19"/>
    </row>
    <row r="109" spans="2:47" s="8" customFormat="1" ht="15" customHeight="1" x14ac:dyDescent="0.15">
      <c r="B109" s="14" t="s">
        <v>68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9"/>
      <c r="N109" s="7"/>
      <c r="O109" s="47"/>
      <c r="P109" s="47"/>
      <c r="Q109" s="9"/>
      <c r="R109" s="9"/>
      <c r="S109" s="7"/>
      <c r="T109" s="7"/>
      <c r="U109" s="9"/>
      <c r="V109" s="9"/>
      <c r="W109" s="4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U109" s="19"/>
    </row>
    <row r="110" spans="2:47" s="8" customFormat="1" ht="15" customHeight="1" thickBot="1" x14ac:dyDescent="0.2">
      <c r="B110" s="65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78"/>
      <c r="O110" s="78"/>
      <c r="P110" s="66"/>
      <c r="Q110" s="66"/>
      <c r="R110" s="67"/>
      <c r="S110" s="67"/>
      <c r="T110" s="66"/>
      <c r="U110" s="66"/>
      <c r="V110" s="79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5"/>
      <c r="AU110" s="19"/>
    </row>
    <row r="111" spans="2:47" s="8" customFormat="1" ht="15" customHeight="1" x14ac:dyDescent="0.15">
      <c r="B111" s="68"/>
      <c r="C111" s="14"/>
      <c r="L111" s="7"/>
      <c r="M111" s="7"/>
      <c r="N111" s="7"/>
      <c r="O111" s="7"/>
      <c r="P111" s="9"/>
      <c r="Q111" s="9"/>
      <c r="R111" s="7"/>
      <c r="S111" s="7"/>
      <c r="T111" s="9"/>
      <c r="U111" s="9"/>
      <c r="V111" s="7"/>
      <c r="W111" s="9"/>
      <c r="X111" s="9"/>
      <c r="Y111" s="9"/>
      <c r="Z111" s="9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22"/>
    </row>
    <row r="112" spans="2:47" s="8" customFormat="1" ht="15" customHeight="1" x14ac:dyDescent="0.15">
      <c r="B112" s="12"/>
      <c r="C112" s="170" t="s">
        <v>58</v>
      </c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2"/>
      <c r="Q112" s="114">
        <v>300000</v>
      </c>
      <c r="R112" s="114"/>
      <c r="S112" s="114"/>
      <c r="V112" s="7"/>
      <c r="Z112" s="54"/>
      <c r="AR112" s="22"/>
    </row>
    <row r="113" spans="2:50" s="8" customFormat="1" ht="15" customHeight="1" thickBot="1" x14ac:dyDescent="0.2">
      <c r="B113" s="12"/>
      <c r="V113" s="7"/>
      <c r="Z113" s="9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22"/>
    </row>
    <row r="114" spans="2:50" s="8" customFormat="1" ht="15" customHeight="1" thickBot="1" x14ac:dyDescent="0.2">
      <c r="B114" s="68"/>
      <c r="C114" s="170" t="s">
        <v>56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6">
        <f>ROUNDDOWN(MIN(Q43+R77+Q106,Q112),-3)</f>
        <v>0</v>
      </c>
      <c r="R114" s="197"/>
      <c r="S114" s="198"/>
      <c r="V114" s="7"/>
      <c r="Z114" s="9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22"/>
    </row>
    <row r="115" spans="2:50" s="8" customFormat="1" ht="15" customHeight="1" thickBot="1" x14ac:dyDescent="0.2">
      <c r="B115" s="23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4"/>
      <c r="N115" s="24"/>
      <c r="O115" s="24"/>
      <c r="P115" s="26"/>
      <c r="Q115" s="26"/>
      <c r="R115" s="36"/>
      <c r="S115" s="36"/>
      <c r="T115" s="26"/>
      <c r="U115" s="26"/>
      <c r="V115" s="24"/>
      <c r="W115" s="26"/>
      <c r="X115" s="26"/>
      <c r="Y115" s="26"/>
      <c r="Z115" s="26"/>
      <c r="AA115" s="24"/>
      <c r="AB115" s="24"/>
      <c r="AC115" s="24"/>
      <c r="AD115" s="24"/>
      <c r="AE115" s="24"/>
      <c r="AF115" s="24"/>
      <c r="AG115" s="24"/>
      <c r="AH115" s="67"/>
      <c r="AI115" s="67"/>
      <c r="AJ115" s="67"/>
      <c r="AK115" s="67"/>
      <c r="AL115" s="24"/>
      <c r="AM115" s="24"/>
      <c r="AN115" s="24"/>
      <c r="AO115" s="67"/>
      <c r="AP115" s="67"/>
      <c r="AQ115" s="24"/>
      <c r="AR115" s="35"/>
      <c r="AV115" s="37">
        <f>Q114</f>
        <v>0</v>
      </c>
    </row>
    <row r="116" spans="2:50" customFormat="1" ht="15" customHeight="1" x14ac:dyDescent="0.15">
      <c r="C116" s="4"/>
      <c r="D116" s="4"/>
      <c r="E116" s="4"/>
      <c r="F116" s="4"/>
      <c r="G116" s="4"/>
      <c r="H116" s="4"/>
      <c r="I116" s="4"/>
      <c r="J116" s="4"/>
      <c r="K116" s="4"/>
      <c r="N116" s="4"/>
      <c r="O116" s="4"/>
      <c r="P116" s="5"/>
      <c r="Q116" s="5"/>
      <c r="R116" s="4"/>
      <c r="S116" s="4"/>
      <c r="T116" s="5"/>
      <c r="U116" s="5"/>
      <c r="V116" s="4"/>
      <c r="W116" s="5"/>
      <c r="X116" s="5"/>
      <c r="Y116" s="5"/>
      <c r="Z116" s="5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2:50" customFormat="1" ht="15" customHeight="1" x14ac:dyDescent="0.15">
      <c r="C117" s="4"/>
      <c r="D117" s="4"/>
      <c r="E117" s="4"/>
      <c r="F117" s="4"/>
      <c r="G117" s="4"/>
      <c r="H117" s="4"/>
      <c r="I117" s="4"/>
      <c r="J117" s="4"/>
      <c r="K117" s="4"/>
      <c r="N117" s="4"/>
      <c r="O117" s="4"/>
      <c r="P117" s="5"/>
      <c r="Q117" s="5"/>
      <c r="R117" s="4"/>
      <c r="S117" s="4"/>
      <c r="T117" s="5"/>
      <c r="U117" s="5"/>
      <c r="V117" s="4"/>
      <c r="W117" s="5"/>
      <c r="X117" s="5"/>
      <c r="Y117" s="5"/>
      <c r="Z117" s="5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2:50" customFormat="1" ht="15" customHeight="1" x14ac:dyDescent="0.15">
      <c r="B118" s="62" t="s">
        <v>74</v>
      </c>
      <c r="C118" s="4"/>
      <c r="D118" s="4"/>
      <c r="E118" s="4"/>
      <c r="F118" s="4"/>
      <c r="G118" s="4"/>
      <c r="H118" s="4"/>
      <c r="I118" s="4"/>
      <c r="J118" s="4"/>
      <c r="K118" s="4"/>
      <c r="N118" s="4"/>
      <c r="O118" s="4"/>
      <c r="P118" s="5"/>
      <c r="Q118" s="5"/>
      <c r="R118" s="5"/>
      <c r="S118" s="4"/>
      <c r="T118" s="4"/>
      <c r="U118" s="4"/>
      <c r="V118" s="5"/>
      <c r="W118" s="5"/>
      <c r="X118" s="4"/>
      <c r="Y118" s="5"/>
      <c r="Z118" s="5"/>
      <c r="AA118" s="5"/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2:50" customFormat="1" ht="15" customHeight="1" thickBot="1" x14ac:dyDescent="0.2">
      <c r="C119" s="4"/>
      <c r="D119" s="4"/>
      <c r="E119" s="4"/>
      <c r="F119" s="4"/>
      <c r="G119" s="4"/>
      <c r="H119" s="4"/>
      <c r="I119" s="4"/>
      <c r="J119" s="4"/>
      <c r="K119" s="4"/>
      <c r="N119" s="4"/>
      <c r="O119" s="4"/>
      <c r="P119" s="5"/>
      <c r="Q119" s="5"/>
      <c r="R119" s="5"/>
      <c r="S119" s="4"/>
      <c r="T119" s="4"/>
      <c r="U119" s="4"/>
      <c r="V119" s="5"/>
      <c r="W119" s="5"/>
      <c r="X119" s="4"/>
      <c r="Y119" s="5"/>
      <c r="Z119" s="5"/>
      <c r="AA119" s="5"/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2:50" customFormat="1" ht="15" customHeight="1" x14ac:dyDescent="0.15">
      <c r="B120" s="10"/>
      <c r="C120" s="30"/>
      <c r="D120" s="42"/>
      <c r="E120" s="42"/>
      <c r="F120" s="42"/>
      <c r="G120" s="42"/>
      <c r="H120" s="42"/>
      <c r="I120" s="42"/>
      <c r="J120" s="55"/>
      <c r="K120" s="42"/>
      <c r="L120" s="42"/>
      <c r="M120" s="43"/>
      <c r="N120" s="43"/>
      <c r="O120" s="42"/>
      <c r="P120" s="42"/>
      <c r="Q120" s="42"/>
      <c r="R120" s="42"/>
      <c r="S120" s="42"/>
      <c r="T120" s="44"/>
      <c r="U120" s="44"/>
      <c r="V120" s="44"/>
      <c r="W120" s="42"/>
      <c r="X120" s="42"/>
      <c r="Y120" s="44"/>
      <c r="Z120" s="44"/>
      <c r="AA120" s="42"/>
      <c r="AB120" s="44"/>
      <c r="AC120" s="44"/>
      <c r="AD120" s="42"/>
      <c r="AE120" s="42"/>
      <c r="AF120" s="42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6"/>
    </row>
    <row r="121" spans="2:50" customFormat="1" ht="15" customHeight="1" x14ac:dyDescent="0.15">
      <c r="B121" s="38"/>
      <c r="C121" s="150" t="s">
        <v>22</v>
      </c>
      <c r="D121" s="108" t="s">
        <v>15</v>
      </c>
      <c r="E121" s="108"/>
      <c r="F121" s="108"/>
      <c r="G121" s="108"/>
      <c r="H121" s="108"/>
      <c r="I121" s="108"/>
      <c r="J121" s="108" t="s">
        <v>16</v>
      </c>
      <c r="K121" s="108"/>
      <c r="L121" s="108"/>
      <c r="M121" s="108"/>
      <c r="N121" s="132" t="s">
        <v>34</v>
      </c>
      <c r="O121" s="132"/>
      <c r="P121" s="132"/>
      <c r="Q121" s="132" t="s">
        <v>17</v>
      </c>
      <c r="R121" s="132"/>
      <c r="S121" s="132"/>
      <c r="T121" s="116" t="s">
        <v>30</v>
      </c>
      <c r="U121" s="116"/>
      <c r="V121" s="116"/>
      <c r="W121" s="116"/>
      <c r="X121" s="116"/>
      <c r="Y121" s="116"/>
      <c r="Z121" s="116"/>
      <c r="AA121" s="116" t="s">
        <v>14</v>
      </c>
      <c r="AB121" s="116"/>
      <c r="AC121" s="116"/>
      <c r="AD121" s="116" t="s">
        <v>65</v>
      </c>
      <c r="AE121" s="116"/>
      <c r="AF121" s="116" t="s">
        <v>3</v>
      </c>
      <c r="AG121" s="116"/>
      <c r="AH121" s="171"/>
      <c r="AI121" s="132" t="s">
        <v>67</v>
      </c>
      <c r="AJ121" s="132"/>
      <c r="AK121" s="132"/>
      <c r="AL121" s="132"/>
      <c r="AM121" s="132"/>
      <c r="AN121" s="132"/>
      <c r="AO121" s="132"/>
      <c r="AP121" s="82"/>
      <c r="AQ121" s="82"/>
      <c r="AR121" s="13"/>
      <c r="AS121" s="16"/>
      <c r="AT121" s="16"/>
      <c r="AU121" s="16"/>
      <c r="AV121" s="16"/>
      <c r="AW121" s="16"/>
      <c r="AX121" s="16"/>
    </row>
    <row r="122" spans="2:50" customFormat="1" ht="15" customHeight="1" thickBot="1" x14ac:dyDescent="0.2">
      <c r="B122" s="38"/>
      <c r="C122" s="151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32"/>
      <c r="O122" s="132"/>
      <c r="P122" s="132"/>
      <c r="Q122" s="132"/>
      <c r="R122" s="132"/>
      <c r="S122" s="132"/>
      <c r="T122" s="114" t="s">
        <v>11</v>
      </c>
      <c r="U122" s="114"/>
      <c r="V122" s="115"/>
      <c r="W122" s="99" t="s">
        <v>10</v>
      </c>
      <c r="X122" s="152" t="s">
        <v>13</v>
      </c>
      <c r="Y122" s="114"/>
      <c r="Z122" s="114"/>
      <c r="AA122" s="116"/>
      <c r="AB122" s="116"/>
      <c r="AC122" s="116"/>
      <c r="AD122" s="116"/>
      <c r="AE122" s="116"/>
      <c r="AF122" s="116"/>
      <c r="AG122" s="116"/>
      <c r="AH122" s="171"/>
      <c r="AI122" s="132"/>
      <c r="AJ122" s="132"/>
      <c r="AK122" s="132"/>
      <c r="AL122" s="132"/>
      <c r="AM122" s="132"/>
      <c r="AN122" s="132"/>
      <c r="AO122" s="132"/>
      <c r="AP122" s="82"/>
      <c r="AQ122" s="82"/>
      <c r="AR122" s="57"/>
    </row>
    <row r="123" spans="2:50" customFormat="1" ht="15.95" customHeight="1" x14ac:dyDescent="0.15">
      <c r="B123" s="38"/>
      <c r="C123" s="52">
        <v>1</v>
      </c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8" t="str">
        <f>IF(N123="P","1.5以下",IF(N123="S","1.5以下",""))</f>
        <v/>
      </c>
      <c r="R123" s="108"/>
      <c r="S123" s="108"/>
      <c r="T123" s="109"/>
      <c r="U123" s="109"/>
      <c r="V123" s="110"/>
      <c r="W123" s="100" t="s">
        <v>10</v>
      </c>
      <c r="X123" s="111"/>
      <c r="Y123" s="109"/>
      <c r="Z123" s="109"/>
      <c r="AA123" s="113" t="str">
        <f>IF(T123="","",ROUNDDOWN(T123/1000*X123/1000,3))</f>
        <v/>
      </c>
      <c r="AB123" s="113"/>
      <c r="AC123" s="113"/>
      <c r="AD123" s="113" t="str">
        <f>IF(AA123="","",IF(AND(AA123&gt;=2.8),"大",IF(AND(AA123&lt;2.8,AA123&gt;=1.6),"中",IF(AND(AA123&lt;1.6,AA123&gt;=0.2),"小"))))</f>
        <v/>
      </c>
      <c r="AE123" s="113"/>
      <c r="AF123" s="114" t="str">
        <f>IF(AD123="","",IF(AND(Q123="1.5以下",AD123="大"),34000,IF(AND(Q123="1.5以下",AD123="中"),19000,IF(AND(Q123="1.5以下",AD123="小"),12000,))))</f>
        <v/>
      </c>
      <c r="AG123" s="114"/>
      <c r="AH123" s="115"/>
      <c r="AI123" s="106"/>
      <c r="AJ123" s="106"/>
      <c r="AK123" s="106"/>
      <c r="AL123" s="106"/>
      <c r="AM123" s="106"/>
      <c r="AN123" s="106"/>
      <c r="AO123" s="106"/>
      <c r="AP123" s="85"/>
      <c r="AQ123" s="85"/>
      <c r="AR123" s="57"/>
      <c r="AU123" s="74" t="e">
        <f t="shared" ref="AU123:AU152" si="21">Q123*AA123</f>
        <v>#VALUE!</v>
      </c>
    </row>
    <row r="124" spans="2:50" customFormat="1" ht="15.95" customHeight="1" x14ac:dyDescent="0.15">
      <c r="B124" s="38"/>
      <c r="C124" s="53">
        <v>2</v>
      </c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8" t="str">
        <f>IF(N124="P","1.5以下",IF(N124="S","1.5以下",""))</f>
        <v/>
      </c>
      <c r="R124" s="108"/>
      <c r="S124" s="108"/>
      <c r="T124" s="109"/>
      <c r="U124" s="109"/>
      <c r="V124" s="110"/>
      <c r="W124" s="99" t="s">
        <v>10</v>
      </c>
      <c r="X124" s="111"/>
      <c r="Y124" s="109"/>
      <c r="Z124" s="109"/>
      <c r="AA124" s="113" t="str">
        <f t="shared" ref="AA124:AA136" si="22">IF(T124="","",ROUNDDOWN(T124/1000*X124/1000,3))</f>
        <v/>
      </c>
      <c r="AB124" s="113"/>
      <c r="AC124" s="113"/>
      <c r="AD124" s="113" t="str">
        <f t="shared" ref="AD124:AD137" si="23">IF(AA124="","",IF(AND(AA124&gt;=2.8),"大",IF(AND(AA124&lt;2.8,AA124&gt;=1.6),"中",IF(AND(AA124&lt;1.6,AA124&gt;=0.2),"小"))))</f>
        <v/>
      </c>
      <c r="AE124" s="113"/>
      <c r="AF124" s="114" t="str">
        <f t="shared" ref="AF124:AF137" si="24">IF(AD124="","",IF(AND(Q124="1.5以下",AD124="大"),34000,IF(AND(Q124="1.5以下",AD124="中"),19000,IF(AND(Q124="1.5以下",AD124="小"),12000,))))</f>
        <v/>
      </c>
      <c r="AG124" s="114"/>
      <c r="AH124" s="115"/>
      <c r="AI124" s="106"/>
      <c r="AJ124" s="106"/>
      <c r="AK124" s="106"/>
      <c r="AL124" s="106"/>
      <c r="AM124" s="106"/>
      <c r="AN124" s="106"/>
      <c r="AO124" s="106"/>
      <c r="AP124" s="85"/>
      <c r="AQ124" s="85"/>
      <c r="AR124" s="57"/>
      <c r="AU124" s="75" t="e">
        <f t="shared" si="21"/>
        <v>#VALUE!</v>
      </c>
    </row>
    <row r="125" spans="2:50" customFormat="1" ht="15.95" customHeight="1" x14ac:dyDescent="0.15">
      <c r="B125" s="38"/>
      <c r="C125" s="53">
        <v>3</v>
      </c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8" t="str">
        <f t="shared" ref="Q125:Q137" si="25">IF(N125="P","1.5以下",IF(N125="S","1.5以下",""))</f>
        <v/>
      </c>
      <c r="R125" s="108"/>
      <c r="S125" s="108"/>
      <c r="T125" s="109"/>
      <c r="U125" s="109"/>
      <c r="V125" s="110"/>
      <c r="W125" s="99" t="s">
        <v>10</v>
      </c>
      <c r="X125" s="111"/>
      <c r="Y125" s="109"/>
      <c r="Z125" s="109"/>
      <c r="AA125" s="113" t="str">
        <f t="shared" si="22"/>
        <v/>
      </c>
      <c r="AB125" s="113"/>
      <c r="AC125" s="113"/>
      <c r="AD125" s="113" t="str">
        <f t="shared" si="23"/>
        <v/>
      </c>
      <c r="AE125" s="113"/>
      <c r="AF125" s="114" t="str">
        <f t="shared" si="24"/>
        <v/>
      </c>
      <c r="AG125" s="114"/>
      <c r="AH125" s="115"/>
      <c r="AI125" s="106"/>
      <c r="AJ125" s="106"/>
      <c r="AK125" s="106"/>
      <c r="AL125" s="106"/>
      <c r="AM125" s="106"/>
      <c r="AN125" s="106"/>
      <c r="AO125" s="106"/>
      <c r="AP125" s="85"/>
      <c r="AQ125" s="85"/>
      <c r="AR125" s="57"/>
      <c r="AU125" s="75" t="e">
        <f t="shared" si="21"/>
        <v>#VALUE!</v>
      </c>
    </row>
    <row r="126" spans="2:50" customFormat="1" ht="15.95" customHeight="1" x14ac:dyDescent="0.15">
      <c r="B126" s="38"/>
      <c r="C126" s="53">
        <v>4</v>
      </c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8" t="str">
        <f t="shared" si="25"/>
        <v/>
      </c>
      <c r="R126" s="108"/>
      <c r="S126" s="108"/>
      <c r="T126" s="109"/>
      <c r="U126" s="109"/>
      <c r="V126" s="110"/>
      <c r="W126" s="99" t="s">
        <v>10</v>
      </c>
      <c r="X126" s="111"/>
      <c r="Y126" s="109"/>
      <c r="Z126" s="109"/>
      <c r="AA126" s="113" t="str">
        <f t="shared" si="22"/>
        <v/>
      </c>
      <c r="AB126" s="113"/>
      <c r="AC126" s="113"/>
      <c r="AD126" s="113" t="str">
        <f t="shared" si="23"/>
        <v/>
      </c>
      <c r="AE126" s="113"/>
      <c r="AF126" s="114" t="str">
        <f t="shared" si="24"/>
        <v/>
      </c>
      <c r="AG126" s="114"/>
      <c r="AH126" s="115"/>
      <c r="AI126" s="106"/>
      <c r="AJ126" s="106"/>
      <c r="AK126" s="106"/>
      <c r="AL126" s="106"/>
      <c r="AM126" s="106"/>
      <c r="AN126" s="106"/>
      <c r="AO126" s="106"/>
      <c r="AP126" s="85"/>
      <c r="AQ126" s="85"/>
      <c r="AR126" s="57"/>
      <c r="AU126" s="75" t="e">
        <f t="shared" si="21"/>
        <v>#VALUE!</v>
      </c>
    </row>
    <row r="127" spans="2:50" customFormat="1" ht="15.95" customHeight="1" x14ac:dyDescent="0.15">
      <c r="B127" s="38"/>
      <c r="C127" s="53">
        <v>5</v>
      </c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8" t="str">
        <f t="shared" si="25"/>
        <v/>
      </c>
      <c r="R127" s="108"/>
      <c r="S127" s="108"/>
      <c r="T127" s="109"/>
      <c r="U127" s="109"/>
      <c r="V127" s="110"/>
      <c r="W127" s="99" t="s">
        <v>10</v>
      </c>
      <c r="X127" s="111"/>
      <c r="Y127" s="109"/>
      <c r="Z127" s="109"/>
      <c r="AA127" s="113" t="str">
        <f t="shared" si="22"/>
        <v/>
      </c>
      <c r="AB127" s="113"/>
      <c r="AC127" s="113"/>
      <c r="AD127" s="113" t="str">
        <f t="shared" si="23"/>
        <v/>
      </c>
      <c r="AE127" s="113"/>
      <c r="AF127" s="114" t="str">
        <f t="shared" si="24"/>
        <v/>
      </c>
      <c r="AG127" s="114"/>
      <c r="AH127" s="115"/>
      <c r="AI127" s="106"/>
      <c r="AJ127" s="106"/>
      <c r="AK127" s="106"/>
      <c r="AL127" s="106"/>
      <c r="AM127" s="106"/>
      <c r="AN127" s="106"/>
      <c r="AO127" s="106"/>
      <c r="AP127" s="85"/>
      <c r="AQ127" s="85"/>
      <c r="AR127" s="57"/>
      <c r="AU127" s="75" t="e">
        <f t="shared" si="21"/>
        <v>#VALUE!</v>
      </c>
    </row>
    <row r="128" spans="2:50" customFormat="1" ht="15.95" customHeight="1" x14ac:dyDescent="0.15">
      <c r="B128" s="38"/>
      <c r="C128" s="53">
        <v>6</v>
      </c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8" t="str">
        <f t="shared" si="25"/>
        <v/>
      </c>
      <c r="R128" s="108"/>
      <c r="S128" s="108"/>
      <c r="T128" s="109"/>
      <c r="U128" s="109"/>
      <c r="V128" s="110"/>
      <c r="W128" s="99" t="s">
        <v>10</v>
      </c>
      <c r="X128" s="111"/>
      <c r="Y128" s="109"/>
      <c r="Z128" s="109"/>
      <c r="AA128" s="113" t="str">
        <f t="shared" si="22"/>
        <v/>
      </c>
      <c r="AB128" s="113"/>
      <c r="AC128" s="113"/>
      <c r="AD128" s="113" t="str">
        <f t="shared" si="23"/>
        <v/>
      </c>
      <c r="AE128" s="113"/>
      <c r="AF128" s="114" t="str">
        <f t="shared" si="24"/>
        <v/>
      </c>
      <c r="AG128" s="114"/>
      <c r="AH128" s="115"/>
      <c r="AI128" s="106"/>
      <c r="AJ128" s="106"/>
      <c r="AK128" s="106"/>
      <c r="AL128" s="106"/>
      <c r="AM128" s="106"/>
      <c r="AN128" s="106"/>
      <c r="AO128" s="106"/>
      <c r="AP128" s="85"/>
      <c r="AQ128" s="85"/>
      <c r="AR128" s="57"/>
      <c r="AU128" s="75" t="e">
        <f t="shared" si="21"/>
        <v>#VALUE!</v>
      </c>
    </row>
    <row r="129" spans="2:47" customFormat="1" ht="15.95" customHeight="1" x14ac:dyDescent="0.15">
      <c r="B129" s="38"/>
      <c r="C129" s="53">
        <v>7</v>
      </c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8" t="str">
        <f t="shared" si="25"/>
        <v/>
      </c>
      <c r="R129" s="108"/>
      <c r="S129" s="108"/>
      <c r="T129" s="109"/>
      <c r="U129" s="109"/>
      <c r="V129" s="110"/>
      <c r="W129" s="99" t="s">
        <v>10</v>
      </c>
      <c r="X129" s="111"/>
      <c r="Y129" s="109"/>
      <c r="Z129" s="109"/>
      <c r="AA129" s="113" t="str">
        <f t="shared" si="22"/>
        <v/>
      </c>
      <c r="AB129" s="113"/>
      <c r="AC129" s="113"/>
      <c r="AD129" s="113" t="str">
        <f t="shared" si="23"/>
        <v/>
      </c>
      <c r="AE129" s="113"/>
      <c r="AF129" s="114" t="str">
        <f t="shared" si="24"/>
        <v/>
      </c>
      <c r="AG129" s="114"/>
      <c r="AH129" s="115"/>
      <c r="AI129" s="106"/>
      <c r="AJ129" s="106"/>
      <c r="AK129" s="106"/>
      <c r="AL129" s="106"/>
      <c r="AM129" s="106"/>
      <c r="AN129" s="106"/>
      <c r="AO129" s="106"/>
      <c r="AP129" s="85"/>
      <c r="AQ129" s="85"/>
      <c r="AR129" s="57"/>
      <c r="AU129" s="75" t="e">
        <f t="shared" si="21"/>
        <v>#VALUE!</v>
      </c>
    </row>
    <row r="130" spans="2:47" customFormat="1" ht="15.95" customHeight="1" x14ac:dyDescent="0.15">
      <c r="B130" s="38"/>
      <c r="C130" s="53">
        <v>8</v>
      </c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8" t="str">
        <f t="shared" si="25"/>
        <v/>
      </c>
      <c r="R130" s="108"/>
      <c r="S130" s="108"/>
      <c r="T130" s="109"/>
      <c r="U130" s="109"/>
      <c r="V130" s="110"/>
      <c r="W130" s="99" t="s">
        <v>10</v>
      </c>
      <c r="X130" s="111"/>
      <c r="Y130" s="109"/>
      <c r="Z130" s="109"/>
      <c r="AA130" s="113" t="str">
        <f t="shared" si="22"/>
        <v/>
      </c>
      <c r="AB130" s="113"/>
      <c r="AC130" s="113"/>
      <c r="AD130" s="113" t="str">
        <f t="shared" si="23"/>
        <v/>
      </c>
      <c r="AE130" s="113"/>
      <c r="AF130" s="114" t="str">
        <f t="shared" si="24"/>
        <v/>
      </c>
      <c r="AG130" s="114"/>
      <c r="AH130" s="115"/>
      <c r="AI130" s="106"/>
      <c r="AJ130" s="106"/>
      <c r="AK130" s="106"/>
      <c r="AL130" s="106"/>
      <c r="AM130" s="106"/>
      <c r="AN130" s="106"/>
      <c r="AO130" s="106"/>
      <c r="AP130" s="85"/>
      <c r="AQ130" s="85"/>
      <c r="AR130" s="57"/>
      <c r="AU130" s="75" t="e">
        <f t="shared" si="21"/>
        <v>#VALUE!</v>
      </c>
    </row>
    <row r="131" spans="2:47" customFormat="1" ht="15.95" customHeight="1" x14ac:dyDescent="0.15">
      <c r="B131" s="38"/>
      <c r="C131" s="53">
        <v>9</v>
      </c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8" t="str">
        <f t="shared" si="25"/>
        <v/>
      </c>
      <c r="R131" s="108"/>
      <c r="S131" s="108"/>
      <c r="T131" s="109"/>
      <c r="U131" s="109"/>
      <c r="V131" s="110"/>
      <c r="W131" s="99" t="s">
        <v>10</v>
      </c>
      <c r="X131" s="111"/>
      <c r="Y131" s="109"/>
      <c r="Z131" s="109"/>
      <c r="AA131" s="113" t="str">
        <f t="shared" si="22"/>
        <v/>
      </c>
      <c r="AB131" s="113"/>
      <c r="AC131" s="113"/>
      <c r="AD131" s="113" t="str">
        <f t="shared" si="23"/>
        <v/>
      </c>
      <c r="AE131" s="113"/>
      <c r="AF131" s="114" t="str">
        <f t="shared" si="24"/>
        <v/>
      </c>
      <c r="AG131" s="114"/>
      <c r="AH131" s="115"/>
      <c r="AI131" s="106"/>
      <c r="AJ131" s="106"/>
      <c r="AK131" s="106"/>
      <c r="AL131" s="106"/>
      <c r="AM131" s="106"/>
      <c r="AN131" s="106"/>
      <c r="AO131" s="106"/>
      <c r="AP131" s="85"/>
      <c r="AQ131" s="85"/>
      <c r="AR131" s="57"/>
      <c r="AU131" s="75" t="e">
        <f t="shared" si="21"/>
        <v>#VALUE!</v>
      </c>
    </row>
    <row r="132" spans="2:47" customFormat="1" ht="15.95" customHeight="1" x14ac:dyDescent="0.15">
      <c r="B132" s="38"/>
      <c r="C132" s="53">
        <v>10</v>
      </c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8" t="str">
        <f t="shared" si="25"/>
        <v/>
      </c>
      <c r="R132" s="108"/>
      <c r="S132" s="108"/>
      <c r="T132" s="109"/>
      <c r="U132" s="109"/>
      <c r="V132" s="110"/>
      <c r="W132" s="99" t="s">
        <v>10</v>
      </c>
      <c r="X132" s="111"/>
      <c r="Y132" s="109"/>
      <c r="Z132" s="109"/>
      <c r="AA132" s="113" t="str">
        <f t="shared" si="22"/>
        <v/>
      </c>
      <c r="AB132" s="113"/>
      <c r="AC132" s="113"/>
      <c r="AD132" s="113" t="str">
        <f t="shared" si="23"/>
        <v/>
      </c>
      <c r="AE132" s="113"/>
      <c r="AF132" s="114" t="str">
        <f t="shared" si="24"/>
        <v/>
      </c>
      <c r="AG132" s="114"/>
      <c r="AH132" s="115"/>
      <c r="AI132" s="106"/>
      <c r="AJ132" s="106"/>
      <c r="AK132" s="106"/>
      <c r="AL132" s="106"/>
      <c r="AM132" s="106"/>
      <c r="AN132" s="106"/>
      <c r="AO132" s="106"/>
      <c r="AP132" s="85"/>
      <c r="AQ132" s="85"/>
      <c r="AR132" s="57"/>
      <c r="AU132" s="75" t="e">
        <f t="shared" si="21"/>
        <v>#VALUE!</v>
      </c>
    </row>
    <row r="133" spans="2:47" customFormat="1" ht="15.95" customHeight="1" x14ac:dyDescent="0.15">
      <c r="B133" s="38"/>
      <c r="C133" s="53">
        <v>11</v>
      </c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8" t="str">
        <f t="shared" si="25"/>
        <v/>
      </c>
      <c r="R133" s="108"/>
      <c r="S133" s="108"/>
      <c r="T133" s="109"/>
      <c r="U133" s="109"/>
      <c r="V133" s="110"/>
      <c r="W133" s="99" t="s">
        <v>10</v>
      </c>
      <c r="X133" s="111"/>
      <c r="Y133" s="109"/>
      <c r="Z133" s="109"/>
      <c r="AA133" s="113" t="str">
        <f t="shared" si="22"/>
        <v/>
      </c>
      <c r="AB133" s="113"/>
      <c r="AC133" s="113"/>
      <c r="AD133" s="113" t="str">
        <f t="shared" si="23"/>
        <v/>
      </c>
      <c r="AE133" s="113"/>
      <c r="AF133" s="114" t="str">
        <f t="shared" si="24"/>
        <v/>
      </c>
      <c r="AG133" s="114"/>
      <c r="AH133" s="115"/>
      <c r="AI133" s="106"/>
      <c r="AJ133" s="106"/>
      <c r="AK133" s="106"/>
      <c r="AL133" s="106"/>
      <c r="AM133" s="106"/>
      <c r="AN133" s="106"/>
      <c r="AO133" s="106"/>
      <c r="AP133" s="85"/>
      <c r="AQ133" s="85"/>
      <c r="AR133" s="57"/>
      <c r="AU133" s="75" t="e">
        <f t="shared" si="21"/>
        <v>#VALUE!</v>
      </c>
    </row>
    <row r="134" spans="2:47" customFormat="1" ht="15.95" customHeight="1" x14ac:dyDescent="0.15">
      <c r="B134" s="38"/>
      <c r="C134" s="53">
        <v>12</v>
      </c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8" t="str">
        <f t="shared" si="25"/>
        <v/>
      </c>
      <c r="R134" s="108"/>
      <c r="S134" s="108"/>
      <c r="T134" s="109"/>
      <c r="U134" s="109"/>
      <c r="V134" s="110"/>
      <c r="W134" s="99" t="s">
        <v>10</v>
      </c>
      <c r="X134" s="111"/>
      <c r="Y134" s="109"/>
      <c r="Z134" s="109"/>
      <c r="AA134" s="113" t="str">
        <f t="shared" si="22"/>
        <v/>
      </c>
      <c r="AB134" s="113"/>
      <c r="AC134" s="113"/>
      <c r="AD134" s="113" t="str">
        <f t="shared" si="23"/>
        <v/>
      </c>
      <c r="AE134" s="113"/>
      <c r="AF134" s="114" t="str">
        <f t="shared" si="24"/>
        <v/>
      </c>
      <c r="AG134" s="114"/>
      <c r="AH134" s="115"/>
      <c r="AI134" s="106"/>
      <c r="AJ134" s="106"/>
      <c r="AK134" s="106"/>
      <c r="AL134" s="106"/>
      <c r="AM134" s="106"/>
      <c r="AN134" s="106"/>
      <c r="AO134" s="106"/>
      <c r="AP134" s="85"/>
      <c r="AQ134" s="85"/>
      <c r="AR134" s="57"/>
      <c r="AU134" s="75" t="e">
        <f t="shared" si="21"/>
        <v>#VALUE!</v>
      </c>
    </row>
    <row r="135" spans="2:47" customFormat="1" ht="15.95" customHeight="1" x14ac:dyDescent="0.15">
      <c r="B135" s="38"/>
      <c r="C135" s="53">
        <v>13</v>
      </c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8" t="str">
        <f t="shared" si="25"/>
        <v/>
      </c>
      <c r="R135" s="108"/>
      <c r="S135" s="108"/>
      <c r="T135" s="109"/>
      <c r="U135" s="109"/>
      <c r="V135" s="110"/>
      <c r="W135" s="99" t="s">
        <v>10</v>
      </c>
      <c r="X135" s="111"/>
      <c r="Y135" s="109"/>
      <c r="Z135" s="109"/>
      <c r="AA135" s="113" t="str">
        <f t="shared" si="22"/>
        <v/>
      </c>
      <c r="AB135" s="113"/>
      <c r="AC135" s="113"/>
      <c r="AD135" s="113" t="str">
        <f t="shared" si="23"/>
        <v/>
      </c>
      <c r="AE135" s="113"/>
      <c r="AF135" s="114" t="str">
        <f t="shared" si="24"/>
        <v/>
      </c>
      <c r="AG135" s="114"/>
      <c r="AH135" s="115"/>
      <c r="AI135" s="106"/>
      <c r="AJ135" s="106"/>
      <c r="AK135" s="106"/>
      <c r="AL135" s="106"/>
      <c r="AM135" s="106"/>
      <c r="AN135" s="106"/>
      <c r="AO135" s="106"/>
      <c r="AP135" s="85"/>
      <c r="AQ135" s="85"/>
      <c r="AR135" s="57"/>
      <c r="AU135" s="75" t="e">
        <f t="shared" si="21"/>
        <v>#VALUE!</v>
      </c>
    </row>
    <row r="136" spans="2:47" customFormat="1" ht="15.95" customHeight="1" x14ac:dyDescent="0.15">
      <c r="B136" s="38"/>
      <c r="C136" s="53">
        <v>14</v>
      </c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8" t="str">
        <f t="shared" si="25"/>
        <v/>
      </c>
      <c r="R136" s="108"/>
      <c r="S136" s="108"/>
      <c r="T136" s="109"/>
      <c r="U136" s="109"/>
      <c r="V136" s="110"/>
      <c r="W136" s="99" t="s">
        <v>10</v>
      </c>
      <c r="X136" s="111"/>
      <c r="Y136" s="109"/>
      <c r="Z136" s="109"/>
      <c r="AA136" s="113" t="str">
        <f t="shared" si="22"/>
        <v/>
      </c>
      <c r="AB136" s="113"/>
      <c r="AC136" s="113"/>
      <c r="AD136" s="113" t="str">
        <f t="shared" si="23"/>
        <v/>
      </c>
      <c r="AE136" s="113"/>
      <c r="AF136" s="114" t="str">
        <f t="shared" si="24"/>
        <v/>
      </c>
      <c r="AG136" s="114"/>
      <c r="AH136" s="115"/>
      <c r="AI136" s="106"/>
      <c r="AJ136" s="106"/>
      <c r="AK136" s="106"/>
      <c r="AL136" s="106"/>
      <c r="AM136" s="106"/>
      <c r="AN136" s="106"/>
      <c r="AO136" s="106"/>
      <c r="AP136" s="85"/>
      <c r="AQ136" s="85"/>
      <c r="AR136" s="57"/>
      <c r="AU136" s="75" t="e">
        <f t="shared" si="21"/>
        <v>#VALUE!</v>
      </c>
    </row>
    <row r="137" spans="2:47" customFormat="1" ht="15.95" customHeight="1" x14ac:dyDescent="0.15">
      <c r="B137" s="38"/>
      <c r="C137" s="53">
        <v>15</v>
      </c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8" t="str">
        <f t="shared" si="25"/>
        <v/>
      </c>
      <c r="R137" s="108"/>
      <c r="S137" s="108"/>
      <c r="T137" s="109"/>
      <c r="U137" s="109"/>
      <c r="V137" s="110"/>
      <c r="W137" s="99" t="s">
        <v>10</v>
      </c>
      <c r="X137" s="111"/>
      <c r="Y137" s="109"/>
      <c r="Z137" s="109"/>
      <c r="AA137" s="112" t="str">
        <f t="shared" ref="AA137" si="26">IF(T137="","",ROUNDDOWN(T137/1000*X137/1000,3))</f>
        <v/>
      </c>
      <c r="AB137" s="112"/>
      <c r="AC137" s="112"/>
      <c r="AD137" s="113" t="str">
        <f t="shared" si="23"/>
        <v/>
      </c>
      <c r="AE137" s="113"/>
      <c r="AF137" s="114" t="str">
        <f t="shared" si="24"/>
        <v/>
      </c>
      <c r="AG137" s="114"/>
      <c r="AH137" s="115"/>
      <c r="AI137" s="106"/>
      <c r="AJ137" s="106"/>
      <c r="AK137" s="106"/>
      <c r="AL137" s="106"/>
      <c r="AM137" s="106"/>
      <c r="AN137" s="106"/>
      <c r="AO137" s="106"/>
      <c r="AP137" s="85"/>
      <c r="AQ137" s="85"/>
      <c r="AR137" s="57"/>
      <c r="AU137" s="75" t="e">
        <f t="shared" si="21"/>
        <v>#VALUE!</v>
      </c>
    </row>
    <row r="138" spans="2:47" customFormat="1" ht="15.95" customHeight="1" x14ac:dyDescent="0.15">
      <c r="B138" s="105"/>
      <c r="C138" s="53">
        <v>16</v>
      </c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8" t="str">
        <f t="shared" ref="Q138:Q152" si="27">IF(N138="P","1.5以下",IF(N138="S","1.5以下",""))</f>
        <v/>
      </c>
      <c r="R138" s="108"/>
      <c r="S138" s="108"/>
      <c r="T138" s="109"/>
      <c r="U138" s="109"/>
      <c r="V138" s="110"/>
      <c r="W138" s="99" t="s">
        <v>10</v>
      </c>
      <c r="X138" s="111"/>
      <c r="Y138" s="109"/>
      <c r="Z138" s="109"/>
      <c r="AA138" s="112" t="str">
        <f t="shared" ref="AA138:AA152" si="28">IF(T138="","",ROUNDDOWN(T138/1000*X138/1000,3))</f>
        <v/>
      </c>
      <c r="AB138" s="112"/>
      <c r="AC138" s="112"/>
      <c r="AD138" s="113" t="str">
        <f t="shared" ref="AD138:AD152" si="29">IF(AA138="","",IF(AND(AA138&gt;=2.8),"大",IF(AND(AA138&lt;2.8,AA138&gt;=1.6),"中",IF(AND(AA138&lt;1.6,AA138&gt;=0.2),"小"))))</f>
        <v/>
      </c>
      <c r="AE138" s="113"/>
      <c r="AF138" s="114" t="str">
        <f t="shared" ref="AF138:AF152" si="30">IF(AD138="","",IF(AND(Q138="1.5以下",AD138="大"),34000,IF(AND(Q138="1.5以下",AD138="中"),19000,IF(AND(Q138="1.5以下",AD138="小"),12000,))))</f>
        <v/>
      </c>
      <c r="AG138" s="114"/>
      <c r="AH138" s="115"/>
      <c r="AI138" s="106"/>
      <c r="AJ138" s="106"/>
      <c r="AK138" s="106"/>
      <c r="AL138" s="106"/>
      <c r="AM138" s="106"/>
      <c r="AN138" s="106"/>
      <c r="AO138" s="106"/>
      <c r="AP138" s="85"/>
      <c r="AQ138" s="85"/>
      <c r="AR138" s="57"/>
      <c r="AU138" s="75" t="e">
        <f t="shared" si="21"/>
        <v>#VALUE!</v>
      </c>
    </row>
    <row r="139" spans="2:47" customFormat="1" ht="15.95" customHeight="1" x14ac:dyDescent="0.15">
      <c r="B139" s="105"/>
      <c r="C139" s="53">
        <v>17</v>
      </c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8" t="str">
        <f t="shared" si="27"/>
        <v/>
      </c>
      <c r="R139" s="108"/>
      <c r="S139" s="108"/>
      <c r="T139" s="109"/>
      <c r="U139" s="109"/>
      <c r="V139" s="110"/>
      <c r="W139" s="99" t="s">
        <v>10</v>
      </c>
      <c r="X139" s="111"/>
      <c r="Y139" s="109"/>
      <c r="Z139" s="109"/>
      <c r="AA139" s="112" t="str">
        <f t="shared" si="28"/>
        <v/>
      </c>
      <c r="AB139" s="112"/>
      <c r="AC139" s="112"/>
      <c r="AD139" s="113" t="str">
        <f t="shared" si="29"/>
        <v/>
      </c>
      <c r="AE139" s="113"/>
      <c r="AF139" s="114" t="str">
        <f t="shared" si="30"/>
        <v/>
      </c>
      <c r="AG139" s="114"/>
      <c r="AH139" s="115"/>
      <c r="AI139" s="106"/>
      <c r="AJ139" s="106"/>
      <c r="AK139" s="106"/>
      <c r="AL139" s="106"/>
      <c r="AM139" s="106"/>
      <c r="AN139" s="106"/>
      <c r="AO139" s="106"/>
      <c r="AP139" s="85"/>
      <c r="AQ139" s="85"/>
      <c r="AR139" s="57"/>
      <c r="AU139" s="75" t="e">
        <f t="shared" si="21"/>
        <v>#VALUE!</v>
      </c>
    </row>
    <row r="140" spans="2:47" customFormat="1" ht="15.95" customHeight="1" x14ac:dyDescent="0.15">
      <c r="B140" s="105"/>
      <c r="C140" s="53">
        <v>18</v>
      </c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8" t="str">
        <f t="shared" si="27"/>
        <v/>
      </c>
      <c r="R140" s="108"/>
      <c r="S140" s="108"/>
      <c r="T140" s="109"/>
      <c r="U140" s="109"/>
      <c r="V140" s="110"/>
      <c r="W140" s="99" t="s">
        <v>10</v>
      </c>
      <c r="X140" s="111"/>
      <c r="Y140" s="109"/>
      <c r="Z140" s="109"/>
      <c r="AA140" s="112" t="str">
        <f t="shared" si="28"/>
        <v/>
      </c>
      <c r="AB140" s="112"/>
      <c r="AC140" s="112"/>
      <c r="AD140" s="113" t="str">
        <f t="shared" si="29"/>
        <v/>
      </c>
      <c r="AE140" s="113"/>
      <c r="AF140" s="114" t="str">
        <f t="shared" si="30"/>
        <v/>
      </c>
      <c r="AG140" s="114"/>
      <c r="AH140" s="115"/>
      <c r="AI140" s="106"/>
      <c r="AJ140" s="106"/>
      <c r="AK140" s="106"/>
      <c r="AL140" s="106"/>
      <c r="AM140" s="106"/>
      <c r="AN140" s="106"/>
      <c r="AO140" s="106"/>
      <c r="AP140" s="85"/>
      <c r="AQ140" s="85"/>
      <c r="AR140" s="57"/>
      <c r="AU140" s="75" t="e">
        <f t="shared" si="21"/>
        <v>#VALUE!</v>
      </c>
    </row>
    <row r="141" spans="2:47" customFormat="1" ht="15.95" customHeight="1" x14ac:dyDescent="0.15">
      <c r="B141" s="105"/>
      <c r="C141" s="53">
        <v>19</v>
      </c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8" t="str">
        <f t="shared" si="27"/>
        <v/>
      </c>
      <c r="R141" s="108"/>
      <c r="S141" s="108"/>
      <c r="T141" s="109"/>
      <c r="U141" s="109"/>
      <c r="V141" s="110"/>
      <c r="W141" s="99" t="s">
        <v>10</v>
      </c>
      <c r="X141" s="111"/>
      <c r="Y141" s="109"/>
      <c r="Z141" s="109"/>
      <c r="AA141" s="112" t="str">
        <f t="shared" si="28"/>
        <v/>
      </c>
      <c r="AB141" s="112"/>
      <c r="AC141" s="112"/>
      <c r="AD141" s="113" t="str">
        <f t="shared" si="29"/>
        <v/>
      </c>
      <c r="AE141" s="113"/>
      <c r="AF141" s="114" t="str">
        <f t="shared" si="30"/>
        <v/>
      </c>
      <c r="AG141" s="114"/>
      <c r="AH141" s="115"/>
      <c r="AI141" s="106"/>
      <c r="AJ141" s="106"/>
      <c r="AK141" s="106"/>
      <c r="AL141" s="106"/>
      <c r="AM141" s="106"/>
      <c r="AN141" s="106"/>
      <c r="AO141" s="106"/>
      <c r="AP141" s="85"/>
      <c r="AQ141" s="85"/>
      <c r="AR141" s="57"/>
      <c r="AU141" s="75" t="e">
        <f t="shared" si="21"/>
        <v>#VALUE!</v>
      </c>
    </row>
    <row r="142" spans="2:47" customFormat="1" ht="15.95" customHeight="1" x14ac:dyDescent="0.15">
      <c r="B142" s="105"/>
      <c r="C142" s="53">
        <v>20</v>
      </c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8" t="str">
        <f t="shared" si="27"/>
        <v/>
      </c>
      <c r="R142" s="108"/>
      <c r="S142" s="108"/>
      <c r="T142" s="109"/>
      <c r="U142" s="109"/>
      <c r="V142" s="110"/>
      <c r="W142" s="99" t="s">
        <v>10</v>
      </c>
      <c r="X142" s="111"/>
      <c r="Y142" s="109"/>
      <c r="Z142" s="109"/>
      <c r="AA142" s="112" t="str">
        <f t="shared" si="28"/>
        <v/>
      </c>
      <c r="AB142" s="112"/>
      <c r="AC142" s="112"/>
      <c r="AD142" s="113" t="str">
        <f t="shared" si="29"/>
        <v/>
      </c>
      <c r="AE142" s="113"/>
      <c r="AF142" s="114" t="str">
        <f t="shared" si="30"/>
        <v/>
      </c>
      <c r="AG142" s="114"/>
      <c r="AH142" s="115"/>
      <c r="AI142" s="106"/>
      <c r="AJ142" s="106"/>
      <c r="AK142" s="106"/>
      <c r="AL142" s="106"/>
      <c r="AM142" s="106"/>
      <c r="AN142" s="106"/>
      <c r="AO142" s="106"/>
      <c r="AP142" s="85"/>
      <c r="AQ142" s="85"/>
      <c r="AR142" s="57"/>
      <c r="AU142" s="75" t="e">
        <f t="shared" si="21"/>
        <v>#VALUE!</v>
      </c>
    </row>
    <row r="143" spans="2:47" customFormat="1" ht="15.95" customHeight="1" x14ac:dyDescent="0.15">
      <c r="B143" s="105"/>
      <c r="C143" s="53">
        <v>21</v>
      </c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8" t="str">
        <f t="shared" si="27"/>
        <v/>
      </c>
      <c r="R143" s="108"/>
      <c r="S143" s="108"/>
      <c r="T143" s="109"/>
      <c r="U143" s="109"/>
      <c r="V143" s="110"/>
      <c r="W143" s="99" t="s">
        <v>10</v>
      </c>
      <c r="X143" s="111"/>
      <c r="Y143" s="109"/>
      <c r="Z143" s="109"/>
      <c r="AA143" s="112" t="str">
        <f t="shared" si="28"/>
        <v/>
      </c>
      <c r="AB143" s="112"/>
      <c r="AC143" s="112"/>
      <c r="AD143" s="113" t="str">
        <f t="shared" si="29"/>
        <v/>
      </c>
      <c r="AE143" s="113"/>
      <c r="AF143" s="114" t="str">
        <f t="shared" si="30"/>
        <v/>
      </c>
      <c r="AG143" s="114"/>
      <c r="AH143" s="115"/>
      <c r="AI143" s="106"/>
      <c r="AJ143" s="106"/>
      <c r="AK143" s="106"/>
      <c r="AL143" s="106"/>
      <c r="AM143" s="106"/>
      <c r="AN143" s="106"/>
      <c r="AO143" s="106"/>
      <c r="AP143" s="85"/>
      <c r="AQ143" s="85"/>
      <c r="AR143" s="57"/>
      <c r="AU143" s="75" t="e">
        <f t="shared" si="21"/>
        <v>#VALUE!</v>
      </c>
    </row>
    <row r="144" spans="2:47" customFormat="1" ht="15.95" customHeight="1" x14ac:dyDescent="0.15">
      <c r="B144" s="105"/>
      <c r="C144" s="53">
        <v>22</v>
      </c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8" t="str">
        <f t="shared" si="27"/>
        <v/>
      </c>
      <c r="R144" s="108"/>
      <c r="S144" s="108"/>
      <c r="T144" s="109"/>
      <c r="U144" s="109"/>
      <c r="V144" s="110"/>
      <c r="W144" s="99" t="s">
        <v>10</v>
      </c>
      <c r="X144" s="111"/>
      <c r="Y144" s="109"/>
      <c r="Z144" s="109"/>
      <c r="AA144" s="112" t="str">
        <f t="shared" si="28"/>
        <v/>
      </c>
      <c r="AB144" s="112"/>
      <c r="AC144" s="112"/>
      <c r="AD144" s="113" t="str">
        <f t="shared" si="29"/>
        <v/>
      </c>
      <c r="AE144" s="113"/>
      <c r="AF144" s="114" t="str">
        <f t="shared" si="30"/>
        <v/>
      </c>
      <c r="AG144" s="114"/>
      <c r="AH144" s="115"/>
      <c r="AI144" s="106"/>
      <c r="AJ144" s="106"/>
      <c r="AK144" s="106"/>
      <c r="AL144" s="106"/>
      <c r="AM144" s="106"/>
      <c r="AN144" s="106"/>
      <c r="AO144" s="106"/>
      <c r="AP144" s="85"/>
      <c r="AQ144" s="85"/>
      <c r="AR144" s="57"/>
      <c r="AU144" s="75" t="e">
        <f t="shared" si="21"/>
        <v>#VALUE!</v>
      </c>
    </row>
    <row r="145" spans="2:47" customFormat="1" ht="15.95" customHeight="1" x14ac:dyDescent="0.15">
      <c r="B145" s="105"/>
      <c r="C145" s="53">
        <v>23</v>
      </c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8" t="str">
        <f t="shared" si="27"/>
        <v/>
      </c>
      <c r="R145" s="108"/>
      <c r="S145" s="108"/>
      <c r="T145" s="109"/>
      <c r="U145" s="109"/>
      <c r="V145" s="110"/>
      <c r="W145" s="99" t="s">
        <v>10</v>
      </c>
      <c r="X145" s="111"/>
      <c r="Y145" s="109"/>
      <c r="Z145" s="109"/>
      <c r="AA145" s="112" t="str">
        <f t="shared" si="28"/>
        <v/>
      </c>
      <c r="AB145" s="112"/>
      <c r="AC145" s="112"/>
      <c r="AD145" s="113" t="str">
        <f t="shared" si="29"/>
        <v/>
      </c>
      <c r="AE145" s="113"/>
      <c r="AF145" s="114" t="str">
        <f t="shared" si="30"/>
        <v/>
      </c>
      <c r="AG145" s="114"/>
      <c r="AH145" s="115"/>
      <c r="AI145" s="106"/>
      <c r="AJ145" s="106"/>
      <c r="AK145" s="106"/>
      <c r="AL145" s="106"/>
      <c r="AM145" s="106"/>
      <c r="AN145" s="106"/>
      <c r="AO145" s="106"/>
      <c r="AP145" s="85"/>
      <c r="AQ145" s="85"/>
      <c r="AR145" s="57"/>
      <c r="AU145" s="75" t="e">
        <f t="shared" si="21"/>
        <v>#VALUE!</v>
      </c>
    </row>
    <row r="146" spans="2:47" customFormat="1" ht="15.95" customHeight="1" x14ac:dyDescent="0.15">
      <c r="B146" s="105"/>
      <c r="C146" s="53">
        <v>24</v>
      </c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8" t="str">
        <f t="shared" si="27"/>
        <v/>
      </c>
      <c r="R146" s="108"/>
      <c r="S146" s="108"/>
      <c r="T146" s="109"/>
      <c r="U146" s="109"/>
      <c r="V146" s="110"/>
      <c r="W146" s="99" t="s">
        <v>10</v>
      </c>
      <c r="X146" s="111"/>
      <c r="Y146" s="109"/>
      <c r="Z146" s="109"/>
      <c r="AA146" s="112" t="str">
        <f t="shared" si="28"/>
        <v/>
      </c>
      <c r="AB146" s="112"/>
      <c r="AC146" s="112"/>
      <c r="AD146" s="113" t="str">
        <f t="shared" si="29"/>
        <v/>
      </c>
      <c r="AE146" s="113"/>
      <c r="AF146" s="114" t="str">
        <f t="shared" si="30"/>
        <v/>
      </c>
      <c r="AG146" s="114"/>
      <c r="AH146" s="115"/>
      <c r="AI146" s="106"/>
      <c r="AJ146" s="106"/>
      <c r="AK146" s="106"/>
      <c r="AL146" s="106"/>
      <c r="AM146" s="106"/>
      <c r="AN146" s="106"/>
      <c r="AO146" s="106"/>
      <c r="AP146" s="85"/>
      <c r="AQ146" s="85"/>
      <c r="AR146" s="57"/>
      <c r="AU146" s="75" t="e">
        <f t="shared" si="21"/>
        <v>#VALUE!</v>
      </c>
    </row>
    <row r="147" spans="2:47" customFormat="1" ht="15.95" customHeight="1" x14ac:dyDescent="0.15">
      <c r="B147" s="105"/>
      <c r="C147" s="53">
        <v>25</v>
      </c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8" t="str">
        <f t="shared" si="27"/>
        <v/>
      </c>
      <c r="R147" s="108"/>
      <c r="S147" s="108"/>
      <c r="T147" s="109"/>
      <c r="U147" s="109"/>
      <c r="V147" s="110"/>
      <c r="W147" s="99" t="s">
        <v>10</v>
      </c>
      <c r="X147" s="111"/>
      <c r="Y147" s="109"/>
      <c r="Z147" s="109"/>
      <c r="AA147" s="112" t="str">
        <f t="shared" si="28"/>
        <v/>
      </c>
      <c r="AB147" s="112"/>
      <c r="AC147" s="112"/>
      <c r="AD147" s="113" t="str">
        <f t="shared" si="29"/>
        <v/>
      </c>
      <c r="AE147" s="113"/>
      <c r="AF147" s="114" t="str">
        <f t="shared" si="30"/>
        <v/>
      </c>
      <c r="AG147" s="114"/>
      <c r="AH147" s="115"/>
      <c r="AI147" s="106"/>
      <c r="AJ147" s="106"/>
      <c r="AK147" s="106"/>
      <c r="AL147" s="106"/>
      <c r="AM147" s="106"/>
      <c r="AN147" s="106"/>
      <c r="AO147" s="106"/>
      <c r="AP147" s="85"/>
      <c r="AQ147" s="85"/>
      <c r="AR147" s="57"/>
      <c r="AU147" s="75" t="e">
        <f t="shared" si="21"/>
        <v>#VALUE!</v>
      </c>
    </row>
    <row r="148" spans="2:47" customFormat="1" ht="15.95" customHeight="1" x14ac:dyDescent="0.15">
      <c r="B148" s="105"/>
      <c r="C148" s="53">
        <v>26</v>
      </c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8" t="str">
        <f t="shared" si="27"/>
        <v/>
      </c>
      <c r="R148" s="108"/>
      <c r="S148" s="108"/>
      <c r="T148" s="109"/>
      <c r="U148" s="109"/>
      <c r="V148" s="110"/>
      <c r="W148" s="99" t="s">
        <v>10</v>
      </c>
      <c r="X148" s="111"/>
      <c r="Y148" s="109"/>
      <c r="Z148" s="109"/>
      <c r="AA148" s="112" t="str">
        <f t="shared" si="28"/>
        <v/>
      </c>
      <c r="AB148" s="112"/>
      <c r="AC148" s="112"/>
      <c r="AD148" s="113" t="str">
        <f t="shared" si="29"/>
        <v/>
      </c>
      <c r="AE148" s="113"/>
      <c r="AF148" s="114" t="str">
        <f t="shared" si="30"/>
        <v/>
      </c>
      <c r="AG148" s="114"/>
      <c r="AH148" s="115"/>
      <c r="AI148" s="106"/>
      <c r="AJ148" s="106"/>
      <c r="AK148" s="106"/>
      <c r="AL148" s="106"/>
      <c r="AM148" s="106"/>
      <c r="AN148" s="106"/>
      <c r="AO148" s="106"/>
      <c r="AP148" s="85"/>
      <c r="AQ148" s="85"/>
      <c r="AR148" s="57"/>
      <c r="AU148" s="75" t="e">
        <f t="shared" si="21"/>
        <v>#VALUE!</v>
      </c>
    </row>
    <row r="149" spans="2:47" customFormat="1" ht="15.95" customHeight="1" x14ac:dyDescent="0.15">
      <c r="B149" s="105"/>
      <c r="C149" s="53">
        <v>27</v>
      </c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8" t="str">
        <f t="shared" si="27"/>
        <v/>
      </c>
      <c r="R149" s="108"/>
      <c r="S149" s="108"/>
      <c r="T149" s="109"/>
      <c r="U149" s="109"/>
      <c r="V149" s="110"/>
      <c r="W149" s="99" t="s">
        <v>10</v>
      </c>
      <c r="X149" s="111"/>
      <c r="Y149" s="109"/>
      <c r="Z149" s="109"/>
      <c r="AA149" s="112" t="str">
        <f t="shared" si="28"/>
        <v/>
      </c>
      <c r="AB149" s="112"/>
      <c r="AC149" s="112"/>
      <c r="AD149" s="113" t="str">
        <f t="shared" si="29"/>
        <v/>
      </c>
      <c r="AE149" s="113"/>
      <c r="AF149" s="114" t="str">
        <f t="shared" si="30"/>
        <v/>
      </c>
      <c r="AG149" s="114"/>
      <c r="AH149" s="115"/>
      <c r="AI149" s="106"/>
      <c r="AJ149" s="106"/>
      <c r="AK149" s="106"/>
      <c r="AL149" s="106"/>
      <c r="AM149" s="106"/>
      <c r="AN149" s="106"/>
      <c r="AO149" s="106"/>
      <c r="AP149" s="85"/>
      <c r="AQ149" s="85"/>
      <c r="AR149" s="57"/>
      <c r="AU149" s="75" t="e">
        <f t="shared" si="21"/>
        <v>#VALUE!</v>
      </c>
    </row>
    <row r="150" spans="2:47" customFormat="1" ht="15.95" customHeight="1" x14ac:dyDescent="0.15">
      <c r="B150" s="105"/>
      <c r="C150" s="53">
        <v>28</v>
      </c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8" t="str">
        <f t="shared" si="27"/>
        <v/>
      </c>
      <c r="R150" s="108"/>
      <c r="S150" s="108"/>
      <c r="T150" s="109"/>
      <c r="U150" s="109"/>
      <c r="V150" s="110"/>
      <c r="W150" s="99" t="s">
        <v>10</v>
      </c>
      <c r="X150" s="111"/>
      <c r="Y150" s="109"/>
      <c r="Z150" s="109"/>
      <c r="AA150" s="112" t="str">
        <f t="shared" si="28"/>
        <v/>
      </c>
      <c r="AB150" s="112"/>
      <c r="AC150" s="112"/>
      <c r="AD150" s="113" t="str">
        <f t="shared" si="29"/>
        <v/>
      </c>
      <c r="AE150" s="113"/>
      <c r="AF150" s="114" t="str">
        <f t="shared" si="30"/>
        <v/>
      </c>
      <c r="AG150" s="114"/>
      <c r="AH150" s="115"/>
      <c r="AI150" s="106"/>
      <c r="AJ150" s="106"/>
      <c r="AK150" s="106"/>
      <c r="AL150" s="106"/>
      <c r="AM150" s="106"/>
      <c r="AN150" s="106"/>
      <c r="AO150" s="106"/>
      <c r="AP150" s="85"/>
      <c r="AQ150" s="85"/>
      <c r="AR150" s="57"/>
      <c r="AU150" s="75" t="e">
        <f t="shared" si="21"/>
        <v>#VALUE!</v>
      </c>
    </row>
    <row r="151" spans="2:47" customFormat="1" ht="15.95" customHeight="1" x14ac:dyDescent="0.15">
      <c r="B151" s="105"/>
      <c r="C151" s="53">
        <v>29</v>
      </c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8" t="str">
        <f t="shared" si="27"/>
        <v/>
      </c>
      <c r="R151" s="108"/>
      <c r="S151" s="108"/>
      <c r="T151" s="109"/>
      <c r="U151" s="109"/>
      <c r="V151" s="110"/>
      <c r="W151" s="99" t="s">
        <v>10</v>
      </c>
      <c r="X151" s="111"/>
      <c r="Y151" s="109"/>
      <c r="Z151" s="109"/>
      <c r="AA151" s="112" t="str">
        <f t="shared" si="28"/>
        <v/>
      </c>
      <c r="AB151" s="112"/>
      <c r="AC151" s="112"/>
      <c r="AD151" s="113" t="str">
        <f t="shared" si="29"/>
        <v/>
      </c>
      <c r="AE151" s="113"/>
      <c r="AF151" s="114" t="str">
        <f t="shared" si="30"/>
        <v/>
      </c>
      <c r="AG151" s="114"/>
      <c r="AH151" s="115"/>
      <c r="AI151" s="106"/>
      <c r="AJ151" s="106"/>
      <c r="AK151" s="106"/>
      <c r="AL151" s="106"/>
      <c r="AM151" s="106"/>
      <c r="AN151" s="106"/>
      <c r="AO151" s="106"/>
      <c r="AP151" s="85"/>
      <c r="AQ151" s="85"/>
      <c r="AR151" s="57"/>
      <c r="AU151" s="75" t="e">
        <f t="shared" si="21"/>
        <v>#VALUE!</v>
      </c>
    </row>
    <row r="152" spans="2:47" customFormat="1" ht="15.95" customHeight="1" x14ac:dyDescent="0.15">
      <c r="B152" s="105"/>
      <c r="C152" s="53">
        <v>30</v>
      </c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8" t="str">
        <f t="shared" si="27"/>
        <v/>
      </c>
      <c r="R152" s="108"/>
      <c r="S152" s="108"/>
      <c r="T152" s="109"/>
      <c r="U152" s="109"/>
      <c r="V152" s="110"/>
      <c r="W152" s="99" t="s">
        <v>10</v>
      </c>
      <c r="X152" s="111"/>
      <c r="Y152" s="109"/>
      <c r="Z152" s="109"/>
      <c r="AA152" s="112" t="str">
        <f t="shared" si="28"/>
        <v/>
      </c>
      <c r="AB152" s="112"/>
      <c r="AC152" s="112"/>
      <c r="AD152" s="113" t="str">
        <f t="shared" si="29"/>
        <v/>
      </c>
      <c r="AE152" s="113"/>
      <c r="AF152" s="114" t="str">
        <f t="shared" si="30"/>
        <v/>
      </c>
      <c r="AG152" s="114"/>
      <c r="AH152" s="115"/>
      <c r="AI152" s="106"/>
      <c r="AJ152" s="106"/>
      <c r="AK152" s="106"/>
      <c r="AL152" s="106"/>
      <c r="AM152" s="106"/>
      <c r="AN152" s="106"/>
      <c r="AO152" s="106"/>
      <c r="AP152" s="85"/>
      <c r="AQ152" s="85"/>
      <c r="AR152" s="57"/>
      <c r="AU152" s="75" t="e">
        <f t="shared" si="21"/>
        <v>#VALUE!</v>
      </c>
    </row>
    <row r="153" spans="2:47" customFormat="1" ht="15.95" customHeight="1" thickBot="1" x14ac:dyDescent="0.2">
      <c r="B153" s="38"/>
      <c r="C153" s="8"/>
      <c r="D153" s="8"/>
      <c r="E153" s="8"/>
      <c r="F153" s="8"/>
      <c r="G153" s="8"/>
      <c r="H153" s="8"/>
      <c r="I153" s="8"/>
      <c r="J153" s="7"/>
      <c r="K153" s="8"/>
      <c r="L153" s="8"/>
      <c r="M153" s="8"/>
      <c r="N153" s="47"/>
      <c r="O153" s="47"/>
      <c r="P153" s="47"/>
      <c r="Q153" s="9"/>
      <c r="R153" s="9"/>
      <c r="S153" s="9"/>
      <c r="T153" s="7"/>
      <c r="U153" s="7"/>
      <c r="V153" s="7"/>
      <c r="W153" s="9"/>
      <c r="X153" s="9"/>
      <c r="Y153" s="7"/>
      <c r="AA153" s="113">
        <f>SUM(AA123:AA152)</f>
        <v>0</v>
      </c>
      <c r="AB153" s="113"/>
      <c r="AC153" s="113"/>
      <c r="AE153" s="81" t="s">
        <v>42</v>
      </c>
      <c r="AF153" s="114">
        <f>SUM(AF123:AH152)</f>
        <v>0</v>
      </c>
      <c r="AG153" s="114"/>
      <c r="AH153" s="114"/>
      <c r="AI153" s="54"/>
      <c r="AJ153" s="54"/>
      <c r="AK153" s="54"/>
      <c r="AL153" s="54"/>
      <c r="AM153" s="9"/>
      <c r="AN153" s="9"/>
      <c r="AO153" s="7"/>
      <c r="AP153" s="7"/>
      <c r="AQ153" s="7"/>
      <c r="AR153" s="57"/>
      <c r="AU153" s="77" t="e">
        <f>SUM(AU123:AU151)</f>
        <v>#VALUE!</v>
      </c>
    </row>
    <row r="154" spans="2:47" customFormat="1" ht="15" customHeight="1" x14ac:dyDescent="0.15">
      <c r="B154" s="3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9"/>
      <c r="Q154" s="9"/>
      <c r="R154" s="9"/>
      <c r="S154" s="7"/>
      <c r="T154" s="7"/>
      <c r="U154" s="7"/>
      <c r="V154" s="9"/>
      <c r="W154" s="9"/>
      <c r="X154" s="7"/>
      <c r="Y154" s="7"/>
      <c r="Z154" s="9"/>
      <c r="AA154" s="9"/>
      <c r="AB154" s="9"/>
      <c r="AC154" s="9"/>
      <c r="AD154" s="9"/>
      <c r="AE154" s="9"/>
      <c r="AG154" s="9"/>
      <c r="AH154" s="9"/>
      <c r="AI154" s="9"/>
      <c r="AJ154" s="9"/>
      <c r="AK154" s="9"/>
      <c r="AL154" s="7"/>
      <c r="AM154" s="7"/>
      <c r="AN154" s="7"/>
      <c r="AO154" s="7"/>
      <c r="AP154" s="7"/>
      <c r="AQ154" s="7"/>
      <c r="AR154" s="57"/>
    </row>
    <row r="155" spans="2:47" customFormat="1" ht="15" customHeight="1" x14ac:dyDescent="0.15">
      <c r="B155" s="38"/>
      <c r="C155" s="117" t="s">
        <v>57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4">
        <v>100000</v>
      </c>
      <c r="R155" s="114"/>
      <c r="S155" s="114"/>
      <c r="T155" s="4"/>
      <c r="U155" s="4"/>
      <c r="V155" s="4"/>
      <c r="W155" s="4"/>
      <c r="X155" s="58"/>
      <c r="Y155" s="58"/>
      <c r="AC155" s="58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72"/>
      <c r="AS155" s="4"/>
    </row>
    <row r="156" spans="2:47" customFormat="1" ht="15.95" customHeight="1" x14ac:dyDescent="0.15">
      <c r="B156" s="38"/>
      <c r="C156" s="117" t="s">
        <v>52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4">
        <f>MIN(AF153,Q155)</f>
        <v>0</v>
      </c>
      <c r="R156" s="114"/>
      <c r="S156" s="114"/>
      <c r="T156" s="58"/>
      <c r="X156" s="9"/>
      <c r="Y156" s="9"/>
      <c r="Z156" s="4"/>
      <c r="AD156" s="58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72"/>
      <c r="AS156" s="4"/>
    </row>
    <row r="157" spans="2:47" customFormat="1" ht="15" customHeight="1" x14ac:dyDescent="0.15">
      <c r="B157" s="3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Q157" s="7"/>
      <c r="R157" s="7"/>
      <c r="S157" s="7"/>
      <c r="T157" s="58"/>
      <c r="U157" s="4"/>
      <c r="V157" s="4"/>
      <c r="W157" s="4"/>
      <c r="X157" s="9"/>
      <c r="Y157" s="9"/>
      <c r="Z157" s="4"/>
      <c r="AD157" s="58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72"/>
      <c r="AS157" s="4"/>
    </row>
    <row r="158" spans="2:47" customFormat="1" ht="15" customHeight="1" x14ac:dyDescent="0.15">
      <c r="B158" s="38"/>
      <c r="C158" s="170" t="s">
        <v>59</v>
      </c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2"/>
      <c r="Q158" s="137"/>
      <c r="R158" s="138"/>
      <c r="S158" s="139"/>
      <c r="T158" s="58"/>
      <c r="U158" s="4"/>
      <c r="V158" s="4"/>
      <c r="W158" s="4"/>
      <c r="X158" s="9"/>
      <c r="Y158" s="9"/>
      <c r="Z158" s="4"/>
      <c r="AD158" s="58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72"/>
      <c r="AS158" s="4"/>
    </row>
    <row r="159" spans="2:47" customFormat="1" ht="15" customHeight="1" x14ac:dyDescent="0.15">
      <c r="B159" s="3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Q159" s="9"/>
      <c r="R159" s="9"/>
      <c r="S159" s="9"/>
      <c r="T159" s="58"/>
      <c r="U159" s="4"/>
      <c r="V159" s="4"/>
      <c r="W159" s="4"/>
      <c r="X159" s="9"/>
      <c r="Y159" s="9"/>
      <c r="Z159" s="4"/>
      <c r="AD159" s="58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72"/>
      <c r="AS159" s="4"/>
    </row>
    <row r="160" spans="2:47" s="8" customFormat="1" ht="15.95" customHeight="1" x14ac:dyDescent="0.15">
      <c r="B160" s="12"/>
      <c r="C160" s="117" t="s">
        <v>60</v>
      </c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4">
        <f>MAX(Q158-Q161,0)</f>
        <v>0</v>
      </c>
      <c r="R160" s="114"/>
      <c r="S160" s="114"/>
      <c r="T160" s="9"/>
      <c r="U160" s="4"/>
      <c r="V160" s="4"/>
      <c r="W160" s="4"/>
      <c r="X160" s="9"/>
      <c r="Y160" s="9"/>
      <c r="Z160" s="7"/>
      <c r="AD160" s="9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17"/>
      <c r="AS160" s="7"/>
    </row>
    <row r="161" spans="2:48" s="8" customFormat="1" ht="15.95" customHeight="1" x14ac:dyDescent="0.15">
      <c r="B161" s="12"/>
      <c r="C161" s="215" t="s">
        <v>61</v>
      </c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7"/>
      <c r="Q161" s="140">
        <f>SUM(Q162:S164)</f>
        <v>0</v>
      </c>
      <c r="R161" s="140"/>
      <c r="S161" s="140"/>
      <c r="T161" s="9"/>
      <c r="U161" s="9"/>
      <c r="V161" s="9"/>
      <c r="W161" s="9"/>
      <c r="X161" s="9"/>
      <c r="Y161" s="9"/>
      <c r="Z161" s="7"/>
      <c r="AD161" s="9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17"/>
      <c r="AS161" s="7"/>
    </row>
    <row r="162" spans="2:48" s="8" customFormat="1" ht="15.95" customHeight="1" x14ac:dyDescent="0.15">
      <c r="B162" s="12"/>
      <c r="C162" s="147" t="s">
        <v>21</v>
      </c>
      <c r="D162" s="147"/>
      <c r="E162" s="147"/>
      <c r="F162" s="148"/>
      <c r="G162" s="193" t="s">
        <v>26</v>
      </c>
      <c r="H162" s="194"/>
      <c r="I162" s="194"/>
      <c r="J162" s="194"/>
      <c r="K162" s="194"/>
      <c r="L162" s="194"/>
      <c r="M162" s="194"/>
      <c r="N162" s="194"/>
      <c r="O162" s="194"/>
      <c r="P162" s="195"/>
      <c r="Q162" s="141"/>
      <c r="R162" s="142"/>
      <c r="S162" s="143"/>
      <c r="T162" s="9"/>
      <c r="U162" s="9"/>
      <c r="V162" s="9"/>
      <c r="W162" s="9"/>
      <c r="X162" s="9"/>
      <c r="Y162" s="9"/>
      <c r="Z162" s="7"/>
      <c r="AD162" s="9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17"/>
      <c r="AS162" s="7"/>
    </row>
    <row r="163" spans="2:48" s="8" customFormat="1" ht="15.95" customHeight="1" x14ac:dyDescent="0.15">
      <c r="B163" s="12"/>
      <c r="C163" s="108"/>
      <c r="D163" s="108"/>
      <c r="E163" s="108"/>
      <c r="F163" s="149"/>
      <c r="G163" s="199" t="s">
        <v>27</v>
      </c>
      <c r="H163" s="200"/>
      <c r="I163" s="200"/>
      <c r="J163" s="200"/>
      <c r="K163" s="200"/>
      <c r="L163" s="200"/>
      <c r="M163" s="200"/>
      <c r="N163" s="200"/>
      <c r="O163" s="200"/>
      <c r="P163" s="201"/>
      <c r="Q163" s="144"/>
      <c r="R163" s="145"/>
      <c r="S163" s="146"/>
      <c r="T163" s="9"/>
      <c r="U163" s="9"/>
      <c r="V163" s="9"/>
      <c r="W163" s="9"/>
      <c r="X163" s="9"/>
      <c r="Y163" s="9"/>
      <c r="Z163" s="7"/>
      <c r="AD163" s="9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17"/>
      <c r="AS163" s="7"/>
    </row>
    <row r="164" spans="2:48" s="8" customFormat="1" ht="15.95" customHeight="1" x14ac:dyDescent="0.15">
      <c r="B164" s="12"/>
      <c r="C164" s="108"/>
      <c r="D164" s="108"/>
      <c r="E164" s="108"/>
      <c r="F164" s="149"/>
      <c r="G164" s="202" t="s">
        <v>28</v>
      </c>
      <c r="H164" s="203"/>
      <c r="I164" s="203"/>
      <c r="J164" s="203"/>
      <c r="K164" s="203"/>
      <c r="L164" s="203"/>
      <c r="M164" s="203"/>
      <c r="N164" s="203"/>
      <c r="O164" s="203"/>
      <c r="P164" s="204"/>
      <c r="Q164" s="134"/>
      <c r="R164" s="135"/>
      <c r="S164" s="136"/>
      <c r="T164" s="9"/>
      <c r="U164" s="9"/>
      <c r="V164" s="9"/>
      <c r="W164" s="9"/>
      <c r="X164" s="9"/>
      <c r="Y164" s="9"/>
      <c r="Z164" s="7"/>
      <c r="AD164" s="9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17"/>
      <c r="AS164" s="7"/>
    </row>
    <row r="165" spans="2:48" customFormat="1" ht="15" customHeight="1" x14ac:dyDescent="0.15">
      <c r="B165" s="3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Q165" s="9"/>
      <c r="R165" s="9"/>
      <c r="S165" s="9"/>
      <c r="T165" s="58"/>
      <c r="U165" s="4"/>
      <c r="V165" s="4"/>
      <c r="W165" s="4"/>
      <c r="X165" s="58"/>
      <c r="Y165" s="58"/>
      <c r="Z165" s="4"/>
      <c r="AD165" s="58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72"/>
      <c r="AS165" s="4"/>
    </row>
    <row r="166" spans="2:48" customFormat="1" ht="15.95" customHeight="1" x14ac:dyDescent="0.15">
      <c r="B166" s="38"/>
      <c r="C166" s="205" t="s">
        <v>62</v>
      </c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7"/>
      <c r="Q166" s="114">
        <f>ROUNDDOWN(MIN(Q156,Q160),-3)</f>
        <v>0</v>
      </c>
      <c r="R166" s="114"/>
      <c r="S166" s="114"/>
      <c r="T166" s="58"/>
      <c r="U166" s="4"/>
      <c r="V166" s="4"/>
      <c r="W166" s="4"/>
      <c r="X166" s="58"/>
      <c r="Y166" s="58"/>
      <c r="Z166" s="4"/>
      <c r="AD166" s="58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72"/>
      <c r="AS166" s="4"/>
      <c r="AV166" s="39">
        <f>Q166</f>
        <v>0</v>
      </c>
    </row>
    <row r="167" spans="2:48" customFormat="1" ht="15" customHeight="1" thickBot="1" x14ac:dyDescent="0.2">
      <c r="B167" s="59"/>
      <c r="C167" s="36"/>
      <c r="D167" s="36"/>
      <c r="E167" s="36"/>
      <c r="F167" s="36"/>
      <c r="G167" s="36"/>
      <c r="H167" s="36"/>
      <c r="I167" s="36"/>
      <c r="J167" s="36"/>
      <c r="K167" s="36"/>
      <c r="L167" s="60"/>
      <c r="M167" s="24"/>
      <c r="N167" s="24"/>
      <c r="O167" s="24"/>
      <c r="P167" s="61"/>
      <c r="Q167" s="61"/>
      <c r="R167" s="61"/>
      <c r="S167" s="36"/>
      <c r="T167" s="36"/>
      <c r="U167" s="36"/>
      <c r="V167" s="61"/>
      <c r="W167" s="61"/>
      <c r="X167" s="36"/>
      <c r="Y167" s="36"/>
      <c r="Z167" s="61"/>
      <c r="AA167" s="83"/>
      <c r="AB167" s="83"/>
      <c r="AC167" s="83"/>
      <c r="AD167" s="36"/>
      <c r="AE167" s="36"/>
      <c r="AF167" s="36"/>
      <c r="AG167" s="36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3"/>
    </row>
    <row r="168" spans="2:48" customFormat="1" ht="15" customHeight="1" x14ac:dyDescent="0.15">
      <c r="C168" s="4"/>
      <c r="D168" s="4"/>
      <c r="E168" s="4"/>
      <c r="F168" s="4"/>
      <c r="G168" s="4"/>
      <c r="H168" s="4"/>
      <c r="I168" s="4"/>
      <c r="J168" s="4"/>
      <c r="K168" s="4"/>
      <c r="M168" s="7"/>
      <c r="N168" s="7"/>
      <c r="O168" s="7"/>
      <c r="P168" s="58"/>
      <c r="Q168" s="58"/>
      <c r="R168" s="58"/>
      <c r="S168" s="4"/>
      <c r="T168" s="4"/>
      <c r="U168" s="4"/>
      <c r="V168" s="58"/>
      <c r="W168" s="58"/>
      <c r="X168" s="4"/>
      <c r="Y168" s="4"/>
      <c r="Z168" s="58"/>
      <c r="AA168" s="58"/>
      <c r="AB168" s="58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2:48" s="8" customFormat="1" ht="15" customHeight="1" x14ac:dyDescent="0.15">
      <c r="B169" s="14" t="s">
        <v>85</v>
      </c>
      <c r="C169" s="6"/>
      <c r="D169" s="7"/>
      <c r="E169" s="7"/>
      <c r="F169" s="7"/>
      <c r="G169" s="7"/>
      <c r="H169" s="7"/>
      <c r="I169" s="7"/>
      <c r="J169" s="7"/>
      <c r="K169" s="7"/>
      <c r="N169" s="7"/>
      <c r="O169" s="7"/>
      <c r="P169" s="28"/>
      <c r="Q169" s="28"/>
      <c r="R169" s="7"/>
      <c r="S169" s="7"/>
      <c r="T169" s="28"/>
      <c r="U169" s="28"/>
      <c r="V169" s="7"/>
      <c r="W169" s="28"/>
      <c r="X169" s="28"/>
      <c r="Y169" s="28"/>
      <c r="Z169" s="28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spans="2:48" s="8" customFormat="1" ht="15" customHeight="1" thickBot="1" x14ac:dyDescent="0.2">
      <c r="C170" s="6"/>
      <c r="D170" s="7"/>
      <c r="E170" s="7"/>
      <c r="F170" s="7"/>
      <c r="G170" s="7"/>
      <c r="H170" s="7"/>
      <c r="I170" s="7"/>
      <c r="J170" s="7"/>
      <c r="K170" s="7"/>
      <c r="N170" s="7"/>
      <c r="O170" s="7"/>
      <c r="P170" s="28"/>
      <c r="Q170" s="28"/>
      <c r="R170" s="7"/>
      <c r="S170" s="7"/>
      <c r="T170" s="28"/>
      <c r="U170" s="28"/>
      <c r="V170" s="7"/>
      <c r="W170" s="28"/>
      <c r="X170" s="28"/>
      <c r="Y170" s="28"/>
      <c r="Z170" s="28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spans="2:48" s="8" customFormat="1" ht="15" customHeight="1" x14ac:dyDescent="0.15">
      <c r="B171" s="29"/>
      <c r="C171" s="30"/>
      <c r="D171" s="31"/>
      <c r="E171" s="31"/>
      <c r="F171" s="31"/>
      <c r="G171" s="31"/>
      <c r="H171" s="31"/>
      <c r="I171" s="31"/>
      <c r="J171" s="31"/>
      <c r="K171" s="31"/>
      <c r="L171" s="32"/>
      <c r="M171" s="31"/>
      <c r="N171" s="32"/>
      <c r="O171" s="31"/>
      <c r="P171" s="31"/>
      <c r="Q171" s="33"/>
      <c r="R171" s="33"/>
      <c r="S171" s="31"/>
      <c r="T171" s="31"/>
      <c r="U171" s="33"/>
      <c r="V171" s="33"/>
      <c r="W171" s="31"/>
      <c r="X171" s="33"/>
      <c r="Y171" s="33"/>
      <c r="Z171" s="33"/>
      <c r="AA171" s="33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4"/>
    </row>
    <row r="172" spans="2:48" s="8" customFormat="1" ht="30" customHeight="1" x14ac:dyDescent="0.15">
      <c r="B172" s="12"/>
      <c r="C172" s="117" t="s">
        <v>77</v>
      </c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06"/>
      <c r="R172" s="106"/>
      <c r="S172" s="106"/>
      <c r="T172" s="9"/>
      <c r="AL172" s="9"/>
      <c r="AM172" s="9"/>
      <c r="AN172" s="9"/>
      <c r="AO172" s="9"/>
      <c r="AP172" s="9"/>
      <c r="AQ172" s="9"/>
      <c r="AR172" s="22"/>
      <c r="AU172" s="19"/>
    </row>
    <row r="173" spans="2:48" s="8" customFormat="1" ht="30" customHeight="1" x14ac:dyDescent="0.15">
      <c r="B173" s="12"/>
      <c r="C173" s="117" t="s">
        <v>78</v>
      </c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06"/>
      <c r="R173" s="106"/>
      <c r="S173" s="106"/>
      <c r="T173" s="7"/>
      <c r="AL173" s="9"/>
      <c r="AM173" s="9"/>
      <c r="AN173" s="9"/>
      <c r="AO173" s="9"/>
      <c r="AP173" s="9"/>
      <c r="AQ173" s="9"/>
      <c r="AR173" s="22"/>
      <c r="AT173" s="8">
        <v>50000</v>
      </c>
      <c r="AU173" s="19">
        <f>ROUNDDOWN(Q174*1/3,0)</f>
        <v>0</v>
      </c>
    </row>
    <row r="174" spans="2:48" s="8" customFormat="1" ht="30" customHeight="1" x14ac:dyDescent="0.15">
      <c r="B174" s="68"/>
      <c r="C174" s="117" t="s">
        <v>79</v>
      </c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4">
        <f>MAX(Q172-Q173,0)</f>
        <v>0</v>
      </c>
      <c r="R174" s="114"/>
      <c r="S174" s="114"/>
      <c r="T174" s="7"/>
      <c r="U174" s="9"/>
      <c r="V174" s="9"/>
      <c r="AN174" s="9"/>
      <c r="AO174" s="9"/>
      <c r="AP174" s="9"/>
      <c r="AQ174" s="9"/>
      <c r="AR174" s="22"/>
      <c r="AU174" s="19"/>
    </row>
    <row r="175" spans="2:48" s="8" customFormat="1" ht="30" customHeight="1" x14ac:dyDescent="0.15">
      <c r="B175" s="12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T175" s="7"/>
      <c r="U175" s="9"/>
      <c r="V175" s="9"/>
      <c r="AN175" s="9"/>
      <c r="AO175" s="9"/>
      <c r="AP175" s="9"/>
      <c r="AQ175" s="9"/>
      <c r="AR175" s="22"/>
      <c r="AU175" s="19"/>
    </row>
    <row r="176" spans="2:48" s="8" customFormat="1" ht="30" customHeight="1" x14ac:dyDescent="0.15">
      <c r="B176" s="12"/>
      <c r="C176" s="117" t="s">
        <v>82</v>
      </c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4">
        <f>AU173</f>
        <v>0</v>
      </c>
      <c r="R176" s="114"/>
      <c r="S176" s="114"/>
      <c r="T176" s="7"/>
      <c r="U176" s="9"/>
      <c r="V176" s="9"/>
      <c r="W176" s="49"/>
      <c r="AL176" s="9"/>
      <c r="AM176" s="9"/>
      <c r="AN176" s="9"/>
      <c r="AO176" s="9"/>
      <c r="AP176" s="9"/>
      <c r="AQ176" s="9"/>
      <c r="AR176" s="22"/>
      <c r="AU176" s="19"/>
    </row>
    <row r="177" spans="2:48" s="8" customFormat="1" ht="30" customHeight="1" x14ac:dyDescent="0.15">
      <c r="B177" s="12"/>
      <c r="C177" s="117" t="s">
        <v>80</v>
      </c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28">
        <v>50000</v>
      </c>
      <c r="R177" s="128"/>
      <c r="S177" s="128"/>
      <c r="T177" s="7"/>
      <c r="U177" s="9"/>
      <c r="V177" s="9"/>
      <c r="W177" s="49"/>
      <c r="AL177" s="9"/>
      <c r="AM177" s="9"/>
      <c r="AN177" s="9"/>
      <c r="AO177" s="9"/>
      <c r="AP177" s="9"/>
      <c r="AQ177" s="9"/>
      <c r="AR177" s="22"/>
      <c r="AU177" s="19"/>
    </row>
    <row r="178" spans="2:48" s="8" customFormat="1" ht="30" customHeight="1" x14ac:dyDescent="0.15">
      <c r="B178" s="12"/>
      <c r="C178" s="127" t="s">
        <v>81</v>
      </c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14">
        <f>ROUNDDOWN(MIN(Q176,Q177),-3)</f>
        <v>0</v>
      </c>
      <c r="R178" s="114"/>
      <c r="S178" s="114"/>
      <c r="T178" s="7"/>
      <c r="U178" s="9"/>
      <c r="V178" s="9"/>
      <c r="W178" s="49"/>
      <c r="AL178" s="9"/>
      <c r="AM178" s="9"/>
      <c r="AN178" s="9"/>
      <c r="AO178" s="9"/>
      <c r="AP178" s="9"/>
      <c r="AQ178" s="9"/>
      <c r="AR178" s="22"/>
      <c r="AU178" s="19"/>
      <c r="AV178" s="37">
        <f>Q178</f>
        <v>0</v>
      </c>
    </row>
    <row r="179" spans="2:48" s="8" customFormat="1" ht="15" customHeight="1" x14ac:dyDescent="0.15">
      <c r="B179" s="12"/>
      <c r="T179" s="7"/>
      <c r="U179" s="9"/>
      <c r="V179" s="9"/>
      <c r="W179" s="49"/>
      <c r="AL179" s="9"/>
      <c r="AM179" s="9"/>
      <c r="AN179" s="9"/>
      <c r="AO179" s="9"/>
      <c r="AP179" s="9"/>
      <c r="AQ179" s="9"/>
      <c r="AR179" s="22"/>
      <c r="AU179" s="19"/>
    </row>
    <row r="180" spans="2:48" s="8" customFormat="1" ht="15" customHeight="1" thickBot="1" x14ac:dyDescent="0.2">
      <c r="B180" s="69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6"/>
      <c r="N180" s="67"/>
      <c r="O180" s="67"/>
      <c r="P180" s="78"/>
      <c r="Q180" s="78"/>
      <c r="R180" s="66"/>
      <c r="S180" s="66"/>
      <c r="T180" s="67"/>
      <c r="U180" s="66"/>
      <c r="V180" s="66"/>
      <c r="W180" s="79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6"/>
      <c r="AM180" s="66"/>
      <c r="AN180" s="66"/>
      <c r="AO180" s="66"/>
      <c r="AP180" s="66"/>
      <c r="AQ180" s="66"/>
      <c r="AR180" s="71"/>
      <c r="AU180" s="19"/>
    </row>
    <row r="181" spans="2:48" customFormat="1" ht="15" customHeight="1" x14ac:dyDescent="0.15">
      <c r="C181" s="4"/>
      <c r="D181" s="4"/>
      <c r="E181" s="4"/>
      <c r="F181" s="4"/>
      <c r="G181" s="4"/>
      <c r="H181" s="4"/>
      <c r="I181" s="4"/>
      <c r="J181" s="4"/>
      <c r="K181" s="4"/>
      <c r="M181" s="7"/>
      <c r="N181" s="7"/>
      <c r="O181" s="7"/>
      <c r="P181" s="58"/>
      <c r="Q181" s="58"/>
      <c r="R181" s="58"/>
      <c r="S181" s="4"/>
      <c r="T181" s="4"/>
      <c r="U181" s="4"/>
      <c r="V181" s="58"/>
      <c r="W181" s="58"/>
      <c r="AL181" s="4"/>
      <c r="AM181" s="4"/>
      <c r="AN181" s="4"/>
      <c r="AO181" s="4"/>
      <c r="AP181" s="4"/>
      <c r="AQ181" s="4"/>
    </row>
    <row r="182" spans="2:48" customFormat="1" ht="15" customHeight="1" x14ac:dyDescent="0.15">
      <c r="B182" s="62" t="s">
        <v>86</v>
      </c>
      <c r="C182" s="4"/>
      <c r="D182" s="4"/>
      <c r="E182" s="4"/>
      <c r="F182" s="4"/>
      <c r="G182" s="4"/>
      <c r="H182" s="4"/>
      <c r="I182" s="4"/>
      <c r="J182" s="4"/>
      <c r="K182" s="4"/>
      <c r="M182" s="7"/>
      <c r="N182" s="7"/>
      <c r="O182" s="7"/>
      <c r="P182" s="58"/>
      <c r="Q182" s="58"/>
      <c r="R182" s="58"/>
      <c r="S182" s="4"/>
      <c r="T182" s="4"/>
      <c r="U182" s="4"/>
      <c r="V182" s="58"/>
      <c r="W182" s="58"/>
      <c r="X182" s="4"/>
      <c r="Y182" s="4"/>
      <c r="Z182" s="58"/>
      <c r="AA182" s="58"/>
      <c r="AB182" s="58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8" customFormat="1" ht="15" customHeight="1" thickBot="1" x14ac:dyDescent="0.2">
      <c r="B183" s="62"/>
      <c r="C183" s="4"/>
      <c r="D183" s="4"/>
      <c r="E183" s="4"/>
      <c r="F183" s="4"/>
      <c r="G183" s="4"/>
      <c r="H183" s="4"/>
      <c r="I183" s="4"/>
      <c r="J183" s="4"/>
      <c r="K183" s="4"/>
      <c r="M183" s="7"/>
      <c r="N183" s="7"/>
      <c r="O183" s="7"/>
      <c r="P183" s="58"/>
      <c r="Q183" s="58"/>
      <c r="R183" s="58"/>
      <c r="S183" s="4"/>
      <c r="T183" s="4"/>
      <c r="U183" s="4"/>
      <c r="V183" s="58"/>
      <c r="W183" s="58"/>
      <c r="X183" s="4"/>
      <c r="Y183" s="4"/>
      <c r="Z183" s="58"/>
      <c r="AA183" s="58"/>
      <c r="AB183" s="58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8" customFormat="1" ht="15" customHeight="1" thickBot="1" x14ac:dyDescent="0.45">
      <c r="B184" s="86"/>
      <c r="C184" s="87"/>
      <c r="D184" s="87"/>
      <c r="E184" s="87"/>
      <c r="F184" s="87"/>
      <c r="G184" s="87"/>
      <c r="H184" s="87"/>
      <c r="I184" s="87"/>
      <c r="J184" s="87"/>
      <c r="K184" s="87"/>
      <c r="L184" s="88"/>
      <c r="M184" s="88"/>
      <c r="N184" s="87"/>
      <c r="O184" s="87"/>
      <c r="P184" s="89"/>
      <c r="Q184" s="89"/>
      <c r="R184" s="87"/>
      <c r="S184" s="87"/>
      <c r="T184" s="89"/>
      <c r="U184" s="89"/>
      <c r="V184" s="87"/>
      <c r="W184" s="89"/>
      <c r="X184" s="89"/>
      <c r="Y184" s="89"/>
      <c r="Z184" s="89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90"/>
    </row>
    <row r="185" spans="2:48" customFormat="1" ht="30" customHeight="1" thickBot="1" x14ac:dyDescent="0.45">
      <c r="B185" s="91"/>
      <c r="C185" s="118" t="s">
        <v>84</v>
      </c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20"/>
      <c r="Q185" s="129">
        <f>SUM(Q37+R71+Q100+Q160+Q174)</f>
        <v>0</v>
      </c>
      <c r="R185" s="130"/>
      <c r="S185" s="131"/>
      <c r="T185" s="92"/>
      <c r="U185" s="92"/>
      <c r="V185" s="2"/>
      <c r="W185" s="92"/>
      <c r="X185" s="92"/>
      <c r="Y185" s="92"/>
      <c r="Z185" s="9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93"/>
    </row>
    <row r="186" spans="2:48" customFormat="1" ht="15" customHeight="1" thickBot="1" x14ac:dyDescent="0.45">
      <c r="B186" s="91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2"/>
      <c r="O186" s="2"/>
      <c r="P186" s="3"/>
      <c r="Q186" s="3"/>
      <c r="R186" s="2"/>
      <c r="S186" s="2"/>
      <c r="T186" s="92"/>
      <c r="U186" s="92"/>
      <c r="V186" s="2"/>
      <c r="W186" s="92"/>
      <c r="X186" s="92"/>
      <c r="Y186" s="92"/>
      <c r="Z186" s="9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93"/>
    </row>
    <row r="187" spans="2:48" customFormat="1" ht="30" customHeight="1" thickBot="1" x14ac:dyDescent="0.45">
      <c r="B187" s="91"/>
      <c r="C187" s="121" t="s">
        <v>83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3"/>
      <c r="Q187" s="124">
        <f>SUMIF((AV:AV),"&gt;0")</f>
        <v>0</v>
      </c>
      <c r="R187" s="125"/>
      <c r="S187" s="126"/>
      <c r="T187" s="92"/>
      <c r="U187" s="92"/>
      <c r="V187" s="2"/>
      <c r="W187" s="92"/>
      <c r="X187" s="92"/>
      <c r="Y187" s="92"/>
      <c r="Z187" s="9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93"/>
    </row>
    <row r="188" spans="2:48" customFormat="1" ht="15" customHeight="1" thickBot="1" x14ac:dyDescent="0.45"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6"/>
      <c r="M188" s="96"/>
      <c r="N188" s="95"/>
      <c r="O188" s="95"/>
      <c r="P188" s="97"/>
      <c r="Q188" s="97"/>
      <c r="R188" s="95"/>
      <c r="S188" s="95"/>
      <c r="T188" s="97"/>
      <c r="U188" s="97"/>
      <c r="V188" s="95"/>
      <c r="W188" s="97"/>
      <c r="X188" s="97"/>
      <c r="Y188" s="97"/>
      <c r="Z188" s="97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8"/>
    </row>
    <row r="189" spans="2:48" customFormat="1" ht="15" customHeight="1" x14ac:dyDescent="0.15">
      <c r="B189" s="62"/>
      <c r="C189" s="4"/>
      <c r="D189" s="4"/>
      <c r="E189" s="4"/>
      <c r="F189" s="4"/>
      <c r="G189" s="4"/>
      <c r="H189" s="4"/>
      <c r="I189" s="4"/>
      <c r="J189" s="4"/>
      <c r="K189" s="4"/>
      <c r="M189" s="7"/>
      <c r="N189" s="7"/>
      <c r="O189" s="7"/>
      <c r="P189" s="58"/>
      <c r="Q189" s="58"/>
      <c r="R189" s="58"/>
      <c r="S189" s="4"/>
      <c r="T189" s="4"/>
      <c r="U189" s="4"/>
      <c r="V189" s="58"/>
      <c r="W189" s="58"/>
      <c r="X189" s="4"/>
      <c r="Y189" s="4"/>
      <c r="Z189" s="58"/>
      <c r="AA189" s="58"/>
      <c r="AB189" s="58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8" ht="15" customHeight="1" x14ac:dyDescent="0.4">
      <c r="C190" s="1"/>
      <c r="D190" s="1"/>
      <c r="E190" s="1"/>
      <c r="F190" s="1"/>
      <c r="G190" s="1"/>
      <c r="H190" s="1"/>
      <c r="I190" s="1"/>
      <c r="J190" s="1"/>
      <c r="K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2:48" ht="15" customHeight="1" x14ac:dyDescent="0.4">
      <c r="C191" s="1"/>
      <c r="D191" s="1"/>
      <c r="E191" s="1"/>
      <c r="F191" s="1"/>
      <c r="G191" s="1"/>
      <c r="H191" s="1"/>
      <c r="I191" s="1"/>
      <c r="J191" s="1"/>
      <c r="K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2:48" ht="15" customHeight="1" x14ac:dyDescent="0.4">
      <c r="C192" s="1"/>
      <c r="D192" s="1"/>
      <c r="E192" s="1"/>
      <c r="F192" s="1"/>
      <c r="G192" s="1"/>
      <c r="H192" s="1"/>
      <c r="I192" s="1"/>
      <c r="J192" s="1"/>
      <c r="K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3:43" ht="15" customHeight="1" x14ac:dyDescent="0.4">
      <c r="C193" s="1"/>
      <c r="D193" s="1"/>
      <c r="E193" s="1"/>
      <c r="F193" s="1"/>
      <c r="G193" s="1"/>
      <c r="H193" s="1"/>
      <c r="I193" s="1"/>
      <c r="J193" s="1"/>
      <c r="K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3:43" ht="15" customHeight="1" x14ac:dyDescent="0.4">
      <c r="C194" s="1"/>
      <c r="D194" s="1"/>
      <c r="E194" s="1"/>
      <c r="F194" s="1"/>
      <c r="G194" s="1"/>
      <c r="H194" s="1"/>
      <c r="I194" s="1"/>
      <c r="J194" s="1"/>
      <c r="K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3:43" ht="15" customHeight="1" x14ac:dyDescent="0.4"/>
  </sheetData>
  <sheetProtection algorithmName="SHA-512" hashValue="PP0Bdbdd9N+tlZgVaOp/oLNebYssCGvZf3846pITQoG+d7tcq5x205lu6xa9OdkGHi7QhGy84nWF6D+fK7M/uw==" saltValue="9YYYd2Hi190DvpFfxixGZA==" spinCount="100000" sheet="1" objects="1" scenarios="1"/>
  <mergeCells count="952">
    <mergeCell ref="D24:H24"/>
    <mergeCell ref="D25:H25"/>
    <mergeCell ref="D26:H26"/>
    <mergeCell ref="I24:Q24"/>
    <mergeCell ref="I25:Q25"/>
    <mergeCell ref="I26:Q26"/>
    <mergeCell ref="I27:Q27"/>
    <mergeCell ref="I28:Q28"/>
    <mergeCell ref="I29:Q29"/>
    <mergeCell ref="I30:Q30"/>
    <mergeCell ref="I31:Q31"/>
    <mergeCell ref="I32:Q32"/>
    <mergeCell ref="I11:Q11"/>
    <mergeCell ref="I12:Q12"/>
    <mergeCell ref="I13:Q13"/>
    <mergeCell ref="I14:Q14"/>
    <mergeCell ref="I15:Q15"/>
    <mergeCell ref="I16:Q16"/>
    <mergeCell ref="I17:Q17"/>
    <mergeCell ref="D22:H22"/>
    <mergeCell ref="D23:H23"/>
    <mergeCell ref="I22:Q22"/>
    <mergeCell ref="I23:Q23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J124:M124"/>
    <mergeCell ref="J125:M125"/>
    <mergeCell ref="J126:M126"/>
    <mergeCell ref="J127:M127"/>
    <mergeCell ref="J128:M128"/>
    <mergeCell ref="J129:M129"/>
    <mergeCell ref="J130:M130"/>
    <mergeCell ref="J131:M131"/>
    <mergeCell ref="J132:M132"/>
    <mergeCell ref="AH25:AI25"/>
    <mergeCell ref="AH95:AI95"/>
    <mergeCell ref="AH26:AI26"/>
    <mergeCell ref="AE94:AG94"/>
    <mergeCell ref="AE95:AG95"/>
    <mergeCell ref="D94:J94"/>
    <mergeCell ref="D93:J93"/>
    <mergeCell ref="K93:Q93"/>
    <mergeCell ref="R93:T93"/>
    <mergeCell ref="U93:V93"/>
    <mergeCell ref="D92:J92"/>
    <mergeCell ref="U91:V91"/>
    <mergeCell ref="Z91:AA91"/>
    <mergeCell ref="AC91:AD91"/>
    <mergeCell ref="D90:J90"/>
    <mergeCell ref="K90:Q90"/>
    <mergeCell ref="D43:P43"/>
    <mergeCell ref="D29:H29"/>
    <mergeCell ref="D30:H30"/>
    <mergeCell ref="D31:H31"/>
    <mergeCell ref="D32:H32"/>
    <mergeCell ref="D27:H27"/>
    <mergeCell ref="D28:H28"/>
    <mergeCell ref="AC66:AD66"/>
    <mergeCell ref="AJ25:AL25"/>
    <mergeCell ref="AI129:AO129"/>
    <mergeCell ref="AI130:AO130"/>
    <mergeCell ref="AI131:AO131"/>
    <mergeCell ref="AI132:AO132"/>
    <mergeCell ref="Q102:S102"/>
    <mergeCell ref="AM51:AN51"/>
    <mergeCell ref="W67:Y67"/>
    <mergeCell ref="AJ85:AL85"/>
    <mergeCell ref="AM61:AN61"/>
    <mergeCell ref="AM59:AN59"/>
    <mergeCell ref="AM57:AN57"/>
    <mergeCell ref="AH67:AI67"/>
    <mergeCell ref="AM54:AN54"/>
    <mergeCell ref="AC95:AD95"/>
    <mergeCell ref="K92:Q92"/>
    <mergeCell ref="R92:T92"/>
    <mergeCell ref="U92:V92"/>
    <mergeCell ref="Z92:AA92"/>
    <mergeCell ref="AC92:AD92"/>
    <mergeCell ref="AH92:AI92"/>
    <mergeCell ref="F103:P103"/>
    <mergeCell ref="F104:P104"/>
    <mergeCell ref="W96:Y96"/>
    <mergeCell ref="AM62:AN62"/>
    <mergeCell ref="AH59:AI59"/>
    <mergeCell ref="AJ96:AL96"/>
    <mergeCell ref="AH91:AI91"/>
    <mergeCell ref="AJ91:AL91"/>
    <mergeCell ref="AH53:AI53"/>
    <mergeCell ref="AM53:AN53"/>
    <mergeCell ref="AM52:AN52"/>
    <mergeCell ref="AH52:AI52"/>
    <mergeCell ref="AJ88:AL88"/>
    <mergeCell ref="AJ92:AL92"/>
    <mergeCell ref="AH66:AI66"/>
    <mergeCell ref="AH60:AI60"/>
    <mergeCell ref="AM60:AN60"/>
    <mergeCell ref="AH58:AI58"/>
    <mergeCell ref="AM58:AN58"/>
    <mergeCell ref="AH57:AI57"/>
    <mergeCell ref="AH56:AI56"/>
    <mergeCell ref="AM56:AN56"/>
    <mergeCell ref="AH55:AI55"/>
    <mergeCell ref="AM55:AN55"/>
    <mergeCell ref="AM63:AN63"/>
    <mergeCell ref="AJ87:AL87"/>
    <mergeCell ref="AJ90:AL90"/>
    <mergeCell ref="AJ26:AL26"/>
    <mergeCell ref="AJ65:AL65"/>
    <mergeCell ref="AJ66:AL66"/>
    <mergeCell ref="AJ54:AL54"/>
    <mergeCell ref="AJ55:AL55"/>
    <mergeCell ref="AJ56:AL56"/>
    <mergeCell ref="AJ57:AL57"/>
    <mergeCell ref="AJ58:AL58"/>
    <mergeCell ref="AJ52:AL52"/>
    <mergeCell ref="AJ29:AL29"/>
    <mergeCell ref="AJ30:AL30"/>
    <mergeCell ref="AJ62:AL62"/>
    <mergeCell ref="AJ59:AL59"/>
    <mergeCell ref="AJ53:AL53"/>
    <mergeCell ref="AJ60:AL60"/>
    <mergeCell ref="AJ61:AL61"/>
    <mergeCell ref="AJ63:AL63"/>
    <mergeCell ref="AJ33:AL33"/>
    <mergeCell ref="AI136:AO136"/>
    <mergeCell ref="AI137:AO137"/>
    <mergeCell ref="K94:Q94"/>
    <mergeCell ref="R94:T94"/>
    <mergeCell ref="U94:V94"/>
    <mergeCell ref="Z94:AA94"/>
    <mergeCell ref="AC94:AD94"/>
    <mergeCell ref="AH94:AI94"/>
    <mergeCell ref="AJ94:AL94"/>
    <mergeCell ref="C106:P106"/>
    <mergeCell ref="Q124:S124"/>
    <mergeCell ref="D124:I124"/>
    <mergeCell ref="D125:I125"/>
    <mergeCell ref="D126:I126"/>
    <mergeCell ref="D127:I127"/>
    <mergeCell ref="D128:I128"/>
    <mergeCell ref="D129:I129"/>
    <mergeCell ref="X126:Z126"/>
    <mergeCell ref="X127:Z127"/>
    <mergeCell ref="AA125:AC125"/>
    <mergeCell ref="AA126:AC126"/>
    <mergeCell ref="AA127:AC127"/>
    <mergeCell ref="K95:Q95"/>
    <mergeCell ref="AI133:AO133"/>
    <mergeCell ref="T128:V128"/>
    <mergeCell ref="T129:V129"/>
    <mergeCell ref="AD132:AE132"/>
    <mergeCell ref="AA134:AC134"/>
    <mergeCell ref="AA135:AC135"/>
    <mergeCell ref="X132:Z132"/>
    <mergeCell ref="AF133:AH133"/>
    <mergeCell ref="AF134:AH134"/>
    <mergeCell ref="AF135:AH135"/>
    <mergeCell ref="X130:Z130"/>
    <mergeCell ref="X131:Z131"/>
    <mergeCell ref="X124:Z124"/>
    <mergeCell ref="X125:Z125"/>
    <mergeCell ref="Q106:S106"/>
    <mergeCell ref="Q112:S112"/>
    <mergeCell ref="R95:T95"/>
    <mergeCell ref="U95:V95"/>
    <mergeCell ref="Z95:AA95"/>
    <mergeCell ref="AE96:AG96"/>
    <mergeCell ref="T127:V127"/>
    <mergeCell ref="T124:V124"/>
    <mergeCell ref="T125:V125"/>
    <mergeCell ref="T126:V126"/>
    <mergeCell ref="Q103:S103"/>
    <mergeCell ref="Q104:S104"/>
    <mergeCell ref="Q98:S98"/>
    <mergeCell ref="Q100:S100"/>
    <mergeCell ref="Q101:S101"/>
    <mergeCell ref="AH49:AI51"/>
    <mergeCell ref="AJ49:AL51"/>
    <mergeCell ref="AH54:AI54"/>
    <mergeCell ref="AE57:AG57"/>
    <mergeCell ref="AE58:AG58"/>
    <mergeCell ref="AE66:AG66"/>
    <mergeCell ref="W66:Y66"/>
    <mergeCell ref="K86:Q86"/>
    <mergeCell ref="W57:Y57"/>
    <mergeCell ref="W58:Y58"/>
    <mergeCell ref="AC63:AD63"/>
    <mergeCell ref="AH84:AL84"/>
    <mergeCell ref="AE63:AG63"/>
    <mergeCell ref="AE52:AG52"/>
    <mergeCell ref="AC55:AD55"/>
    <mergeCell ref="AC56:AD56"/>
    <mergeCell ref="AE55:AG55"/>
    <mergeCell ref="AE56:AG56"/>
    <mergeCell ref="W55:Y55"/>
    <mergeCell ref="W56:Y56"/>
    <mergeCell ref="AE54:AG54"/>
    <mergeCell ref="AE53:AG53"/>
    <mergeCell ref="AC54:AD54"/>
    <mergeCell ref="AE67:AG67"/>
    <mergeCell ref="W33:Y33"/>
    <mergeCell ref="D54:J54"/>
    <mergeCell ref="K54:Q54"/>
    <mergeCell ref="Z51:AA51"/>
    <mergeCell ref="W49:Y51"/>
    <mergeCell ref="D53:J53"/>
    <mergeCell ref="K53:Q53"/>
    <mergeCell ref="R53:T53"/>
    <mergeCell ref="U53:V53"/>
    <mergeCell ref="U52:V52"/>
    <mergeCell ref="R49:T51"/>
    <mergeCell ref="U49:V51"/>
    <mergeCell ref="D49:Q50"/>
    <mergeCell ref="D51:J51"/>
    <mergeCell ref="Z53:AA53"/>
    <mergeCell ref="Z54:AA54"/>
    <mergeCell ref="U56:V56"/>
    <mergeCell ref="G41:P41"/>
    <mergeCell ref="D66:J66"/>
    <mergeCell ref="K66:Q66"/>
    <mergeCell ref="R66:T66"/>
    <mergeCell ref="D39:F41"/>
    <mergeCell ref="Z49:AD50"/>
    <mergeCell ref="D52:J52"/>
    <mergeCell ref="K52:Q52"/>
    <mergeCell ref="R52:T52"/>
    <mergeCell ref="U54:V54"/>
    <mergeCell ref="R54:T54"/>
    <mergeCell ref="W53:Y53"/>
    <mergeCell ref="W63:Y63"/>
    <mergeCell ref="AC52:AD52"/>
    <mergeCell ref="Z63:AA63"/>
    <mergeCell ref="D58:J58"/>
    <mergeCell ref="K58:Q58"/>
    <mergeCell ref="R58:T58"/>
    <mergeCell ref="U58:V58"/>
    <mergeCell ref="D56:J56"/>
    <mergeCell ref="AC51:AD51"/>
    <mergeCell ref="D65:J65"/>
    <mergeCell ref="K65:Q65"/>
    <mergeCell ref="AH31:AI31"/>
    <mergeCell ref="AJ31:AL31"/>
    <mergeCell ref="R32:T32"/>
    <mergeCell ref="U32:V32"/>
    <mergeCell ref="AC32:AD32"/>
    <mergeCell ref="AE32:AG32"/>
    <mergeCell ref="AH32:AI32"/>
    <mergeCell ref="AJ32:AL32"/>
    <mergeCell ref="W31:Y31"/>
    <mergeCell ref="W32:Y32"/>
    <mergeCell ref="Z32:AA32"/>
    <mergeCell ref="R31:T31"/>
    <mergeCell ref="U31:V31"/>
    <mergeCell ref="W29:Y29"/>
    <mergeCell ref="W30:Y30"/>
    <mergeCell ref="R29:T29"/>
    <mergeCell ref="U29:V29"/>
    <mergeCell ref="AC29:AD29"/>
    <mergeCell ref="AE29:AG29"/>
    <mergeCell ref="AH29:AI29"/>
    <mergeCell ref="R30:T30"/>
    <mergeCell ref="U30:V30"/>
    <mergeCell ref="AC30:AD30"/>
    <mergeCell ref="AE30:AG30"/>
    <mergeCell ref="AH30:AI30"/>
    <mergeCell ref="R28:T28"/>
    <mergeCell ref="U28:V28"/>
    <mergeCell ref="AC28:AD28"/>
    <mergeCell ref="AE28:AG28"/>
    <mergeCell ref="AH28:AI28"/>
    <mergeCell ref="AJ28:AL28"/>
    <mergeCell ref="W27:Y27"/>
    <mergeCell ref="W28:Y28"/>
    <mergeCell ref="Z28:AA28"/>
    <mergeCell ref="R27:T27"/>
    <mergeCell ref="U27:V27"/>
    <mergeCell ref="AC27:AD27"/>
    <mergeCell ref="AE27:AG27"/>
    <mergeCell ref="Z27:AA27"/>
    <mergeCell ref="AJ27:AL27"/>
    <mergeCell ref="AH27:AI27"/>
    <mergeCell ref="AH24:AI24"/>
    <mergeCell ref="AJ24:AL24"/>
    <mergeCell ref="R21:T22"/>
    <mergeCell ref="Z22:AA22"/>
    <mergeCell ref="U21:V22"/>
    <mergeCell ref="AE21:AG22"/>
    <mergeCell ref="W24:Y24"/>
    <mergeCell ref="AH23:AI23"/>
    <mergeCell ref="AJ23:AL23"/>
    <mergeCell ref="AH22:AI22"/>
    <mergeCell ref="W21:Y22"/>
    <mergeCell ref="W23:Y23"/>
    <mergeCell ref="R26:T26"/>
    <mergeCell ref="U26:V26"/>
    <mergeCell ref="AC26:AD26"/>
    <mergeCell ref="AE26:AG26"/>
    <mergeCell ref="Z23:AA23"/>
    <mergeCell ref="Z24:AA24"/>
    <mergeCell ref="Z25:AA25"/>
    <mergeCell ref="Z26:AA26"/>
    <mergeCell ref="R24:T24"/>
    <mergeCell ref="U24:V24"/>
    <mergeCell ref="AC24:AD24"/>
    <mergeCell ref="AE24:AG24"/>
    <mergeCell ref="R17:T17"/>
    <mergeCell ref="U17:V17"/>
    <mergeCell ref="AC17:AD17"/>
    <mergeCell ref="AE17:AG17"/>
    <mergeCell ref="AH17:AI17"/>
    <mergeCell ref="Z21:AD21"/>
    <mergeCell ref="AC22:AD22"/>
    <mergeCell ref="AH21:AL21"/>
    <mergeCell ref="AJ22:AL22"/>
    <mergeCell ref="Z17:AA17"/>
    <mergeCell ref="AE18:AG18"/>
    <mergeCell ref="AJ18:AL18"/>
    <mergeCell ref="W17:Y17"/>
    <mergeCell ref="W18:Y18"/>
    <mergeCell ref="AJ17:AL17"/>
    <mergeCell ref="C6:C7"/>
    <mergeCell ref="R15:T15"/>
    <mergeCell ref="U15:V15"/>
    <mergeCell ref="AC15:AD15"/>
    <mergeCell ref="AE15:AG15"/>
    <mergeCell ref="AH15:AI15"/>
    <mergeCell ref="AJ15:AL15"/>
    <mergeCell ref="AC11:AD11"/>
    <mergeCell ref="AE11:AG11"/>
    <mergeCell ref="AH11:AI11"/>
    <mergeCell ref="AJ11:AL11"/>
    <mergeCell ref="AC12:AD12"/>
    <mergeCell ref="AE12:AG12"/>
    <mergeCell ref="AH12:AI12"/>
    <mergeCell ref="AJ12:AL12"/>
    <mergeCell ref="R9:T9"/>
    <mergeCell ref="U9:V9"/>
    <mergeCell ref="AC9:AD9"/>
    <mergeCell ref="AE9:AG9"/>
    <mergeCell ref="AH9:AI9"/>
    <mergeCell ref="AJ9:AL9"/>
    <mergeCell ref="R11:T11"/>
    <mergeCell ref="U11:V11"/>
    <mergeCell ref="R12:T12"/>
    <mergeCell ref="AH16:AI16"/>
    <mergeCell ref="AJ16:AL16"/>
    <mergeCell ref="R13:T13"/>
    <mergeCell ref="U13:V13"/>
    <mergeCell ref="AC13:AD13"/>
    <mergeCell ref="AE13:AG13"/>
    <mergeCell ref="AH13:AI13"/>
    <mergeCell ref="AJ13:AL13"/>
    <mergeCell ref="R14:T14"/>
    <mergeCell ref="U14:V14"/>
    <mergeCell ref="AC14:AD14"/>
    <mergeCell ref="AE14:AG14"/>
    <mergeCell ref="AH14:AI14"/>
    <mergeCell ref="AJ14:AL14"/>
    <mergeCell ref="Z16:AA16"/>
    <mergeCell ref="W13:Y13"/>
    <mergeCell ref="W14:Y14"/>
    <mergeCell ref="W15:Y15"/>
    <mergeCell ref="W16:Y16"/>
    <mergeCell ref="Z13:AA13"/>
    <mergeCell ref="Z14:AA14"/>
    <mergeCell ref="Z15:AA15"/>
    <mergeCell ref="U12:V12"/>
    <mergeCell ref="W11:Y11"/>
    <mergeCell ref="W12:Y12"/>
    <mergeCell ref="R16:T16"/>
    <mergeCell ref="U16:V16"/>
    <mergeCell ref="R10:T10"/>
    <mergeCell ref="U10:V10"/>
    <mergeCell ref="AC10:AD10"/>
    <mergeCell ref="AE10:AG10"/>
    <mergeCell ref="AC16:AD16"/>
    <mergeCell ref="AE16:AG16"/>
    <mergeCell ref="AH10:AI10"/>
    <mergeCell ref="AJ10:AL10"/>
    <mergeCell ref="W9:Y9"/>
    <mergeCell ref="W10:Y10"/>
    <mergeCell ref="I9:Q9"/>
    <mergeCell ref="I10:Q10"/>
    <mergeCell ref="AE49:AG51"/>
    <mergeCell ref="R23:T23"/>
    <mergeCell ref="U23:V23"/>
    <mergeCell ref="AC23:AD23"/>
    <mergeCell ref="AE23:AG23"/>
    <mergeCell ref="G40:P40"/>
    <mergeCell ref="G39:P39"/>
    <mergeCell ref="D38:P38"/>
    <mergeCell ref="D37:P37"/>
    <mergeCell ref="D35:P35"/>
    <mergeCell ref="R25:T25"/>
    <mergeCell ref="U25:V25"/>
    <mergeCell ref="AC25:AD25"/>
    <mergeCell ref="AE25:AG25"/>
    <mergeCell ref="W25:Y25"/>
    <mergeCell ref="W26:Y26"/>
    <mergeCell ref="K51:Q51"/>
    <mergeCell ref="Z31:AA31"/>
    <mergeCell ref="AH8:AI8"/>
    <mergeCell ref="AE8:AG8"/>
    <mergeCell ref="AC8:AD8"/>
    <mergeCell ref="U8:V8"/>
    <mergeCell ref="R8:T8"/>
    <mergeCell ref="AJ8:AL8"/>
    <mergeCell ref="AJ7:AL7"/>
    <mergeCell ref="AH7:AI7"/>
    <mergeCell ref="AC7:AD7"/>
    <mergeCell ref="Z7:AA7"/>
    <mergeCell ref="U6:V7"/>
    <mergeCell ref="R6:T7"/>
    <mergeCell ref="AH6:AL6"/>
    <mergeCell ref="AE6:AG7"/>
    <mergeCell ref="D6:Q6"/>
    <mergeCell ref="Z6:AD6"/>
    <mergeCell ref="W6:Y7"/>
    <mergeCell ref="W8:Y8"/>
    <mergeCell ref="D7:H7"/>
    <mergeCell ref="D8:H8"/>
    <mergeCell ref="I7:Q7"/>
    <mergeCell ref="I8:Q8"/>
    <mergeCell ref="G162:P162"/>
    <mergeCell ref="C156:P156"/>
    <mergeCell ref="C158:P158"/>
    <mergeCell ref="C160:P160"/>
    <mergeCell ref="C161:P161"/>
    <mergeCell ref="D60:J60"/>
    <mergeCell ref="K60:Q60"/>
    <mergeCell ref="R60:T60"/>
    <mergeCell ref="U60:V60"/>
    <mergeCell ref="K55:Q55"/>
    <mergeCell ref="Z55:AA55"/>
    <mergeCell ref="Z56:AA56"/>
    <mergeCell ref="U55:V55"/>
    <mergeCell ref="AC57:AD57"/>
    <mergeCell ref="AC58:AD58"/>
    <mergeCell ref="Z64:AA64"/>
    <mergeCell ref="G163:P163"/>
    <mergeCell ref="G164:P164"/>
    <mergeCell ref="C166:P166"/>
    <mergeCell ref="U62:V62"/>
    <mergeCell ref="AH62:AI62"/>
    <mergeCell ref="AC61:AD61"/>
    <mergeCell ref="AC62:AD62"/>
    <mergeCell ref="AE61:AG61"/>
    <mergeCell ref="AE62:AG62"/>
    <mergeCell ref="W61:Y61"/>
    <mergeCell ref="W62:Y62"/>
    <mergeCell ref="D61:J61"/>
    <mergeCell ref="K61:Q61"/>
    <mergeCell ref="R61:T61"/>
    <mergeCell ref="U61:V61"/>
    <mergeCell ref="AH61:AI61"/>
    <mergeCell ref="Z61:AA61"/>
    <mergeCell ref="Z62:AA62"/>
    <mergeCell ref="R90:T90"/>
    <mergeCell ref="U90:V90"/>
    <mergeCell ref="Z90:AA90"/>
    <mergeCell ref="AC90:AD90"/>
    <mergeCell ref="AH90:AI90"/>
    <mergeCell ref="C155:P155"/>
    <mergeCell ref="C112:P112"/>
    <mergeCell ref="C114:P114"/>
    <mergeCell ref="C98:P98"/>
    <mergeCell ref="C100:P100"/>
    <mergeCell ref="C101:P101"/>
    <mergeCell ref="F102:P102"/>
    <mergeCell ref="Q114:S114"/>
    <mergeCell ref="D91:J91"/>
    <mergeCell ref="K91:Q91"/>
    <mergeCell ref="R91:T91"/>
    <mergeCell ref="D89:J89"/>
    <mergeCell ref="K89:Q89"/>
    <mergeCell ref="R89:T89"/>
    <mergeCell ref="U89:V89"/>
    <mergeCell ref="Z89:AA89"/>
    <mergeCell ref="AJ95:AL95"/>
    <mergeCell ref="D95:J95"/>
    <mergeCell ref="C102:E104"/>
    <mergeCell ref="AC85:AD85"/>
    <mergeCell ref="Z85:AA85"/>
    <mergeCell ref="AC86:AD86"/>
    <mergeCell ref="Z86:AA86"/>
    <mergeCell ref="AE89:AG89"/>
    <mergeCell ref="AE90:AG90"/>
    <mergeCell ref="AE91:AG91"/>
    <mergeCell ref="AE92:AG92"/>
    <mergeCell ref="AE93:AG93"/>
    <mergeCell ref="D85:J85"/>
    <mergeCell ref="K85:Q85"/>
    <mergeCell ref="D86:J86"/>
    <mergeCell ref="R86:T86"/>
    <mergeCell ref="R84:T85"/>
    <mergeCell ref="U86:V86"/>
    <mergeCell ref="W84:Y85"/>
    <mergeCell ref="AI135:AO135"/>
    <mergeCell ref="AI134:AO134"/>
    <mergeCell ref="K87:Q87"/>
    <mergeCell ref="R87:T87"/>
    <mergeCell ref="U87:V87"/>
    <mergeCell ref="Z87:AA87"/>
    <mergeCell ref="D57:J57"/>
    <mergeCell ref="K57:Q57"/>
    <mergeCell ref="R57:T57"/>
    <mergeCell ref="U57:V57"/>
    <mergeCell ref="Z57:AA57"/>
    <mergeCell ref="Z58:AA58"/>
    <mergeCell ref="AC59:AD59"/>
    <mergeCell ref="AC60:AD60"/>
    <mergeCell ref="AE59:AG59"/>
    <mergeCell ref="AE60:AG60"/>
    <mergeCell ref="W59:Y59"/>
    <mergeCell ref="W60:Y60"/>
    <mergeCell ref="D59:J59"/>
    <mergeCell ref="K59:Q59"/>
    <mergeCell ref="R59:T59"/>
    <mergeCell ref="U59:V59"/>
    <mergeCell ref="Z59:AA59"/>
    <mergeCell ref="Z60:AA60"/>
    <mergeCell ref="AC53:AD53"/>
    <mergeCell ref="W54:Y54"/>
    <mergeCell ref="W52:Y52"/>
    <mergeCell ref="Z52:AA52"/>
    <mergeCell ref="AH63:AI63"/>
    <mergeCell ref="AH85:AI85"/>
    <mergeCell ref="AE88:AG88"/>
    <mergeCell ref="W65:Y65"/>
    <mergeCell ref="Z84:AD84"/>
    <mergeCell ref="AH65:AI65"/>
    <mergeCell ref="AC65:AD65"/>
    <mergeCell ref="AE65:AG65"/>
    <mergeCell ref="Z66:AA66"/>
    <mergeCell ref="Z65:AA65"/>
    <mergeCell ref="D84:Q84"/>
    <mergeCell ref="D87:J87"/>
    <mergeCell ref="D88:J88"/>
    <mergeCell ref="K88:Q88"/>
    <mergeCell ref="U84:V85"/>
    <mergeCell ref="C72:Q72"/>
    <mergeCell ref="F73:Q73"/>
    <mergeCell ref="F74:Q74"/>
    <mergeCell ref="F75:Q75"/>
    <mergeCell ref="C77:Q77"/>
    <mergeCell ref="U64:V64"/>
    <mergeCell ref="AC64:AD64"/>
    <mergeCell ref="AE64:AG64"/>
    <mergeCell ref="W64:Y64"/>
    <mergeCell ref="D63:J63"/>
    <mergeCell ref="K63:Q63"/>
    <mergeCell ref="AM64:AN64"/>
    <mergeCell ref="AM65:AN65"/>
    <mergeCell ref="AM66:AN66"/>
    <mergeCell ref="AJ64:AL64"/>
    <mergeCell ref="R65:T65"/>
    <mergeCell ref="U65:V65"/>
    <mergeCell ref="U66:V66"/>
    <mergeCell ref="AM67:AN67"/>
    <mergeCell ref="AJ67:AL67"/>
    <mergeCell ref="AH64:AI64"/>
    <mergeCell ref="Z93:AA93"/>
    <mergeCell ref="AC93:AD93"/>
    <mergeCell ref="AH93:AI93"/>
    <mergeCell ref="AJ93:AL93"/>
    <mergeCell ref="Z88:AA88"/>
    <mergeCell ref="AC88:AD88"/>
    <mergeCell ref="AH88:AI88"/>
    <mergeCell ref="AJ89:AL89"/>
    <mergeCell ref="AJ86:AL86"/>
    <mergeCell ref="AH86:AI86"/>
    <mergeCell ref="AC89:AD89"/>
    <mergeCell ref="AH89:AI89"/>
    <mergeCell ref="AH87:AI87"/>
    <mergeCell ref="AC87:AD87"/>
    <mergeCell ref="AE84:AG85"/>
    <mergeCell ref="AE86:AG86"/>
    <mergeCell ref="AE87:AG87"/>
    <mergeCell ref="AA153:AC153"/>
    <mergeCell ref="AF153:AH153"/>
    <mergeCell ref="AI121:AO122"/>
    <mergeCell ref="AI123:AO123"/>
    <mergeCell ref="AI124:AO124"/>
    <mergeCell ref="AI125:AO125"/>
    <mergeCell ref="AI126:AO126"/>
    <mergeCell ref="AI127:AO127"/>
    <mergeCell ref="AI128:AO128"/>
    <mergeCell ref="AF121:AH122"/>
    <mergeCell ref="AF123:AH123"/>
    <mergeCell ref="AD123:AE123"/>
    <mergeCell ref="AD121:AE122"/>
    <mergeCell ref="AA128:AC128"/>
    <mergeCell ref="AA129:AC129"/>
    <mergeCell ref="AA130:AC130"/>
    <mergeCell ref="AA131:AC131"/>
    <mergeCell ref="AA132:AC132"/>
    <mergeCell ref="AA133:AC133"/>
    <mergeCell ref="AD124:AE124"/>
    <mergeCell ref="AD125:AE125"/>
    <mergeCell ref="AD126:AE126"/>
    <mergeCell ref="AD127:AE127"/>
    <mergeCell ref="AD128:AE128"/>
    <mergeCell ref="R69:T69"/>
    <mergeCell ref="R71:T71"/>
    <mergeCell ref="R72:T72"/>
    <mergeCell ref="R73:T73"/>
    <mergeCell ref="R74:T74"/>
    <mergeCell ref="R75:T75"/>
    <mergeCell ref="R77:T77"/>
    <mergeCell ref="R55:T55"/>
    <mergeCell ref="D64:J64"/>
    <mergeCell ref="K64:Q64"/>
    <mergeCell ref="R64:T64"/>
    <mergeCell ref="C73:E75"/>
    <mergeCell ref="C69:Q69"/>
    <mergeCell ref="C71:Q71"/>
    <mergeCell ref="D62:J62"/>
    <mergeCell ref="K62:Q62"/>
    <mergeCell ref="R62:T62"/>
    <mergeCell ref="K56:Q56"/>
    <mergeCell ref="R56:T56"/>
    <mergeCell ref="C49:C51"/>
    <mergeCell ref="R63:T63"/>
    <mergeCell ref="U63:V63"/>
    <mergeCell ref="D55:J55"/>
    <mergeCell ref="A1:AR1"/>
    <mergeCell ref="Q41:S41"/>
    <mergeCell ref="Q43:S43"/>
    <mergeCell ref="Q35:S35"/>
    <mergeCell ref="Q37:S37"/>
    <mergeCell ref="Q38:S38"/>
    <mergeCell ref="Q39:S39"/>
    <mergeCell ref="Q40:S40"/>
    <mergeCell ref="Z8:AA8"/>
    <mergeCell ref="Z9:AA9"/>
    <mergeCell ref="Z10:AA10"/>
    <mergeCell ref="Z11:AA11"/>
    <mergeCell ref="Z12:AA12"/>
    <mergeCell ref="AC31:AD31"/>
    <mergeCell ref="AE31:AG31"/>
    <mergeCell ref="AE33:AG33"/>
    <mergeCell ref="Z29:AA29"/>
    <mergeCell ref="Z30:AA30"/>
    <mergeCell ref="C21:C22"/>
    <mergeCell ref="D21:Q21"/>
    <mergeCell ref="C121:C122"/>
    <mergeCell ref="D121:I122"/>
    <mergeCell ref="T123:V123"/>
    <mergeCell ref="T121:Z121"/>
    <mergeCell ref="T122:V122"/>
    <mergeCell ref="X122:Z122"/>
    <mergeCell ref="AA121:AC122"/>
    <mergeCell ref="AA123:AC123"/>
    <mergeCell ref="X123:Z123"/>
    <mergeCell ref="Q121:S122"/>
    <mergeCell ref="Q123:S123"/>
    <mergeCell ref="D123:I123"/>
    <mergeCell ref="N121:P122"/>
    <mergeCell ref="N123:P123"/>
    <mergeCell ref="J121:M122"/>
    <mergeCell ref="J123:M123"/>
    <mergeCell ref="D131:I131"/>
    <mergeCell ref="D132:I132"/>
    <mergeCell ref="D133:I133"/>
    <mergeCell ref="D134:I134"/>
    <mergeCell ref="D135:I135"/>
    <mergeCell ref="D136:I136"/>
    <mergeCell ref="D137:I137"/>
    <mergeCell ref="D130:I130"/>
    <mergeCell ref="N133:P133"/>
    <mergeCell ref="N134:P134"/>
    <mergeCell ref="N135:P135"/>
    <mergeCell ref="N136:P136"/>
    <mergeCell ref="N137:P137"/>
    <mergeCell ref="J133:M133"/>
    <mergeCell ref="J134:M134"/>
    <mergeCell ref="J135:M135"/>
    <mergeCell ref="J136:M136"/>
    <mergeCell ref="J137:M137"/>
    <mergeCell ref="Q131:S131"/>
    <mergeCell ref="T133:V133"/>
    <mergeCell ref="T134:V134"/>
    <mergeCell ref="T135:V135"/>
    <mergeCell ref="T136:V136"/>
    <mergeCell ref="Q132:S132"/>
    <mergeCell ref="Q133:S133"/>
    <mergeCell ref="Q134:S134"/>
    <mergeCell ref="Q135:S135"/>
    <mergeCell ref="Q136:S136"/>
    <mergeCell ref="Q137:S137"/>
    <mergeCell ref="T132:V132"/>
    <mergeCell ref="N131:P131"/>
    <mergeCell ref="N132:P132"/>
    <mergeCell ref="T131:V131"/>
    <mergeCell ref="N124:P124"/>
    <mergeCell ref="AD129:AE129"/>
    <mergeCell ref="AD130:AE130"/>
    <mergeCell ref="AD131:AE131"/>
    <mergeCell ref="Q125:S125"/>
    <mergeCell ref="Q126:S126"/>
    <mergeCell ref="Q127:S127"/>
    <mergeCell ref="Q128:S128"/>
    <mergeCell ref="Q129:S129"/>
    <mergeCell ref="Q130:S130"/>
    <mergeCell ref="T130:V130"/>
    <mergeCell ref="N125:P125"/>
    <mergeCell ref="N126:P126"/>
    <mergeCell ref="N127:P127"/>
    <mergeCell ref="N128:P128"/>
    <mergeCell ref="N129:P129"/>
    <mergeCell ref="N130:P130"/>
    <mergeCell ref="AA124:AC124"/>
    <mergeCell ref="X129:Z129"/>
    <mergeCell ref="AA136:AC136"/>
    <mergeCell ref="T137:V137"/>
    <mergeCell ref="X137:Z137"/>
    <mergeCell ref="AA137:AC137"/>
    <mergeCell ref="AD133:AE133"/>
    <mergeCell ref="AD134:AE134"/>
    <mergeCell ref="AD135:AE135"/>
    <mergeCell ref="AD136:AE136"/>
    <mergeCell ref="AD137:AE137"/>
    <mergeCell ref="X136:Z136"/>
    <mergeCell ref="X133:Z133"/>
    <mergeCell ref="X134:Z134"/>
    <mergeCell ref="X135:Z135"/>
    <mergeCell ref="AF136:AH136"/>
    <mergeCell ref="AF137:AH137"/>
    <mergeCell ref="AF124:AH124"/>
    <mergeCell ref="AF125:AH125"/>
    <mergeCell ref="AF126:AH126"/>
    <mergeCell ref="AF127:AH127"/>
    <mergeCell ref="AF128:AH128"/>
    <mergeCell ref="AF129:AH129"/>
    <mergeCell ref="AF130:AH130"/>
    <mergeCell ref="AF131:AH131"/>
    <mergeCell ref="AF132:AH132"/>
    <mergeCell ref="Q166:S166"/>
    <mergeCell ref="C84:C85"/>
    <mergeCell ref="W86:Y86"/>
    <mergeCell ref="W87:Y87"/>
    <mergeCell ref="W88:Y88"/>
    <mergeCell ref="W89:Y89"/>
    <mergeCell ref="W90:Y90"/>
    <mergeCell ref="W91:Y91"/>
    <mergeCell ref="W92:Y92"/>
    <mergeCell ref="W93:Y93"/>
    <mergeCell ref="W94:Y94"/>
    <mergeCell ref="W95:Y95"/>
    <mergeCell ref="R88:T88"/>
    <mergeCell ref="U88:V88"/>
    <mergeCell ref="Q164:S164"/>
    <mergeCell ref="Q155:S155"/>
    <mergeCell ref="Q156:S156"/>
    <mergeCell ref="Q158:S158"/>
    <mergeCell ref="Q160:S160"/>
    <mergeCell ref="Q161:S161"/>
    <mergeCell ref="Q162:S162"/>
    <mergeCell ref="Q163:S163"/>
    <mergeCell ref="C162:F164"/>
    <mergeCell ref="X128:Z128"/>
    <mergeCell ref="C176:P176"/>
    <mergeCell ref="Q176:S176"/>
    <mergeCell ref="C185:P185"/>
    <mergeCell ref="C187:P187"/>
    <mergeCell ref="Q187:S187"/>
    <mergeCell ref="C178:P178"/>
    <mergeCell ref="Q178:S178"/>
    <mergeCell ref="C172:P172"/>
    <mergeCell ref="Q172:S172"/>
    <mergeCell ref="C174:P174"/>
    <mergeCell ref="Q174:S174"/>
    <mergeCell ref="C173:P173"/>
    <mergeCell ref="Q173:S173"/>
    <mergeCell ref="C177:P177"/>
    <mergeCell ref="Q177:S177"/>
    <mergeCell ref="Q185:S185"/>
    <mergeCell ref="AM49:AQ50"/>
    <mergeCell ref="AO51:AQ51"/>
    <mergeCell ref="AO52:AQ52"/>
    <mergeCell ref="AO53:AQ53"/>
    <mergeCell ref="AO54:AQ54"/>
    <mergeCell ref="AO55:AQ55"/>
    <mergeCell ref="AO56:AQ56"/>
    <mergeCell ref="AO57:AQ57"/>
    <mergeCell ref="AO58:AQ58"/>
    <mergeCell ref="AO59:AQ59"/>
    <mergeCell ref="AO60:AQ60"/>
    <mergeCell ref="AO61:AQ61"/>
    <mergeCell ref="AO62:AQ62"/>
    <mergeCell ref="AO63:AQ63"/>
    <mergeCell ref="AO64:AQ64"/>
    <mergeCell ref="AO65:AQ65"/>
    <mergeCell ref="AO66:AQ66"/>
    <mergeCell ref="AO67:AQ67"/>
    <mergeCell ref="AI138:AO138"/>
    <mergeCell ref="D139:I139"/>
    <mergeCell ref="J139:M139"/>
    <mergeCell ref="N139:P139"/>
    <mergeCell ref="Q139:S139"/>
    <mergeCell ref="T139:V139"/>
    <mergeCell ref="X139:Z139"/>
    <mergeCell ref="AA139:AC139"/>
    <mergeCell ref="AD139:AE139"/>
    <mergeCell ref="AF139:AH139"/>
    <mergeCell ref="AI139:AO139"/>
    <mergeCell ref="D138:I138"/>
    <mergeCell ref="J138:M138"/>
    <mergeCell ref="N138:P138"/>
    <mergeCell ref="Q138:S138"/>
    <mergeCell ref="T138:V138"/>
    <mergeCell ref="X138:Z138"/>
    <mergeCell ref="AA138:AC138"/>
    <mergeCell ref="AD138:AE138"/>
    <mergeCell ref="AF138:AH138"/>
    <mergeCell ref="AI140:AO140"/>
    <mergeCell ref="D141:I141"/>
    <mergeCell ref="J141:M141"/>
    <mergeCell ref="N141:P141"/>
    <mergeCell ref="Q141:S141"/>
    <mergeCell ref="T141:V141"/>
    <mergeCell ref="X141:Z141"/>
    <mergeCell ref="AA141:AC141"/>
    <mergeCell ref="AD141:AE141"/>
    <mergeCell ref="AF141:AH141"/>
    <mergeCell ref="AI141:AO141"/>
    <mergeCell ref="D140:I140"/>
    <mergeCell ref="J140:M140"/>
    <mergeCell ref="N140:P140"/>
    <mergeCell ref="Q140:S140"/>
    <mergeCell ref="T140:V140"/>
    <mergeCell ref="X140:Z140"/>
    <mergeCell ref="AA140:AC140"/>
    <mergeCell ref="AD140:AE140"/>
    <mergeCell ref="AF140:AH140"/>
    <mergeCell ref="AI142:AO142"/>
    <mergeCell ref="D143:I143"/>
    <mergeCell ref="J143:M143"/>
    <mergeCell ref="N143:P143"/>
    <mergeCell ref="Q143:S143"/>
    <mergeCell ref="T143:V143"/>
    <mergeCell ref="X143:Z143"/>
    <mergeCell ref="AA143:AC143"/>
    <mergeCell ref="AD143:AE143"/>
    <mergeCell ref="AF143:AH143"/>
    <mergeCell ref="AI143:AO143"/>
    <mergeCell ref="D142:I142"/>
    <mergeCell ref="J142:M142"/>
    <mergeCell ref="N142:P142"/>
    <mergeCell ref="Q142:S142"/>
    <mergeCell ref="T142:V142"/>
    <mergeCell ref="X142:Z142"/>
    <mergeCell ref="AA142:AC142"/>
    <mergeCell ref="AD142:AE142"/>
    <mergeCell ref="AF142:AH142"/>
    <mergeCell ref="AI144:AO144"/>
    <mergeCell ref="D145:I145"/>
    <mergeCell ref="J145:M145"/>
    <mergeCell ref="N145:P145"/>
    <mergeCell ref="Q145:S145"/>
    <mergeCell ref="T145:V145"/>
    <mergeCell ref="X145:Z145"/>
    <mergeCell ref="AA145:AC145"/>
    <mergeCell ref="AD145:AE145"/>
    <mergeCell ref="AF145:AH145"/>
    <mergeCell ref="AI145:AO145"/>
    <mergeCell ref="D144:I144"/>
    <mergeCell ref="J144:M144"/>
    <mergeCell ref="N144:P144"/>
    <mergeCell ref="Q144:S144"/>
    <mergeCell ref="T144:V144"/>
    <mergeCell ref="X144:Z144"/>
    <mergeCell ref="AA144:AC144"/>
    <mergeCell ref="AD144:AE144"/>
    <mergeCell ref="AF144:AH144"/>
    <mergeCell ref="AI146:AO146"/>
    <mergeCell ref="D147:I147"/>
    <mergeCell ref="J147:M147"/>
    <mergeCell ref="N147:P147"/>
    <mergeCell ref="Q147:S147"/>
    <mergeCell ref="T147:V147"/>
    <mergeCell ref="X147:Z147"/>
    <mergeCell ref="AA147:AC147"/>
    <mergeCell ref="AD147:AE147"/>
    <mergeCell ref="AF147:AH147"/>
    <mergeCell ref="AI147:AO147"/>
    <mergeCell ref="D146:I146"/>
    <mergeCell ref="J146:M146"/>
    <mergeCell ref="N146:P146"/>
    <mergeCell ref="Q146:S146"/>
    <mergeCell ref="T146:V146"/>
    <mergeCell ref="X146:Z146"/>
    <mergeCell ref="AA146:AC146"/>
    <mergeCell ref="AD146:AE146"/>
    <mergeCell ref="AF146:AH146"/>
    <mergeCell ref="AI148:AO148"/>
    <mergeCell ref="D149:I149"/>
    <mergeCell ref="J149:M149"/>
    <mergeCell ref="N149:P149"/>
    <mergeCell ref="Q149:S149"/>
    <mergeCell ref="T149:V149"/>
    <mergeCell ref="X149:Z149"/>
    <mergeCell ref="AA149:AC149"/>
    <mergeCell ref="AD149:AE149"/>
    <mergeCell ref="AF149:AH149"/>
    <mergeCell ref="AI149:AO149"/>
    <mergeCell ref="D148:I148"/>
    <mergeCell ref="J148:M148"/>
    <mergeCell ref="N148:P148"/>
    <mergeCell ref="Q148:S148"/>
    <mergeCell ref="T148:V148"/>
    <mergeCell ref="X148:Z148"/>
    <mergeCell ref="AA148:AC148"/>
    <mergeCell ref="AD148:AE148"/>
    <mergeCell ref="AF148:AH148"/>
    <mergeCell ref="AI150:AO150"/>
    <mergeCell ref="D151:I151"/>
    <mergeCell ref="J151:M151"/>
    <mergeCell ref="N151:P151"/>
    <mergeCell ref="Q151:S151"/>
    <mergeCell ref="T151:V151"/>
    <mergeCell ref="X151:Z151"/>
    <mergeCell ref="AA151:AC151"/>
    <mergeCell ref="AD151:AE151"/>
    <mergeCell ref="AF151:AH151"/>
    <mergeCell ref="AI151:AO151"/>
    <mergeCell ref="D150:I150"/>
    <mergeCell ref="J150:M150"/>
    <mergeCell ref="N150:P150"/>
    <mergeCell ref="Q150:S150"/>
    <mergeCell ref="T150:V150"/>
    <mergeCell ref="X150:Z150"/>
    <mergeCell ref="AA150:AC150"/>
    <mergeCell ref="AD150:AE150"/>
    <mergeCell ref="AF150:AH150"/>
    <mergeCell ref="AI152:AO152"/>
    <mergeCell ref="D152:I152"/>
    <mergeCell ref="J152:M152"/>
    <mergeCell ref="N152:P152"/>
    <mergeCell ref="Q152:S152"/>
    <mergeCell ref="T152:V152"/>
    <mergeCell ref="X152:Z152"/>
    <mergeCell ref="AA152:AC152"/>
    <mergeCell ref="AD152:AE152"/>
    <mergeCell ref="AF152:AH152"/>
  </mergeCells>
  <phoneticPr fontId="1"/>
  <conditionalFormatting sqref="D8:D17 I8:I17 D52:D66 K52:K66">
    <cfRule type="containsBlanks" dxfId="27" priority="45">
      <formula>LEN(TRIM(D8))=0</formula>
    </cfRule>
  </conditionalFormatting>
  <conditionalFormatting sqref="D23:D32 I23:I32">
    <cfRule type="containsBlanks" dxfId="26" priority="10">
      <formula>LEN(TRIM(D23))=0</formula>
    </cfRule>
  </conditionalFormatting>
  <conditionalFormatting sqref="D86:D95 K86:K95">
    <cfRule type="containsBlanks" dxfId="25" priority="39">
      <formula>LEN(TRIM(D86))=0</formula>
    </cfRule>
  </conditionalFormatting>
  <conditionalFormatting sqref="D123:J152">
    <cfRule type="containsBlanks" dxfId="24" priority="44">
      <formula>LEN(TRIM(D123))=0</formula>
    </cfRule>
  </conditionalFormatting>
  <conditionalFormatting sqref="N123:P152">
    <cfRule type="containsBlanks" dxfId="23" priority="43">
      <formula>LEN(TRIM(N123))=0</formula>
    </cfRule>
  </conditionalFormatting>
  <conditionalFormatting sqref="Q35:S35">
    <cfRule type="containsBlanks" dxfId="22" priority="20">
      <formula>LEN(TRIM(Q35))=0</formula>
    </cfRule>
  </conditionalFormatting>
  <conditionalFormatting sqref="Q39:S41">
    <cfRule type="containsBlanks" dxfId="21" priority="21">
      <formula>LEN(TRIM(Q39))=0</formula>
    </cfRule>
  </conditionalFormatting>
  <conditionalFormatting sqref="Q98:S98">
    <cfRule type="containsBlanks" dxfId="20" priority="30">
      <formula>LEN(TRIM(Q98))=0</formula>
    </cfRule>
  </conditionalFormatting>
  <conditionalFormatting sqref="Q102:S104">
    <cfRule type="containsBlanks" dxfId="19" priority="50">
      <formula>LEN(TRIM(Q102))=0</formula>
    </cfRule>
  </conditionalFormatting>
  <conditionalFormatting sqref="Q158:S158">
    <cfRule type="containsBlanks" dxfId="18" priority="49">
      <formula>LEN(TRIM(Q158))=0</formula>
    </cfRule>
  </conditionalFormatting>
  <conditionalFormatting sqref="Q162:S164">
    <cfRule type="containsBlanks" dxfId="17" priority="48">
      <formula>LEN(TRIM(Q162))=0</formula>
    </cfRule>
  </conditionalFormatting>
  <conditionalFormatting sqref="Q172:S173">
    <cfRule type="containsBlanks" dxfId="16" priority="1">
      <formula>LEN(TRIM(Q172))=0</formula>
    </cfRule>
  </conditionalFormatting>
  <conditionalFormatting sqref="R8:R17 U8:U17 R52:R66 U52:U66 T123:V152 AI123:AI152">
    <cfRule type="containsBlanks" dxfId="15" priority="46">
      <formula>LEN(TRIM(R8))=0</formula>
    </cfRule>
  </conditionalFormatting>
  <conditionalFormatting sqref="R23:R32 U23:U32">
    <cfRule type="containsBlanks" dxfId="14" priority="11">
      <formula>LEN(TRIM(R23))=0</formula>
    </cfRule>
  </conditionalFormatting>
  <conditionalFormatting sqref="R86:R95">
    <cfRule type="containsBlanks" dxfId="13" priority="37">
      <formula>LEN(TRIM(R86))=0</formula>
    </cfRule>
  </conditionalFormatting>
  <conditionalFormatting sqref="R69:T69">
    <cfRule type="containsBlanks" dxfId="12" priority="24">
      <formula>LEN(TRIM(R69))=0</formula>
    </cfRule>
  </conditionalFormatting>
  <conditionalFormatting sqref="R73:T75">
    <cfRule type="containsBlanks" dxfId="11" priority="23">
      <formula>LEN(TRIM(R73))=0</formula>
    </cfRule>
  </conditionalFormatting>
  <conditionalFormatting sqref="U86:U95">
    <cfRule type="containsBlanks" dxfId="10" priority="36">
      <formula>LEN(TRIM(U86))=0</formula>
    </cfRule>
  </conditionalFormatting>
  <conditionalFormatting sqref="X123:Z152">
    <cfRule type="containsBlanks" dxfId="9" priority="47">
      <formula>LEN(TRIM(X123))=0</formula>
    </cfRule>
  </conditionalFormatting>
  <conditionalFormatting sqref="Z8:Z17">
    <cfRule type="containsBlanks" dxfId="8" priority="13">
      <formula>LEN(TRIM(Z8))=0</formula>
    </cfRule>
  </conditionalFormatting>
  <conditionalFormatting sqref="Z23:Z32">
    <cfRule type="containsBlanks" dxfId="7" priority="9">
      <formula>LEN(TRIM(Z23))=0</formula>
    </cfRule>
  </conditionalFormatting>
  <conditionalFormatting sqref="Z52:Z66">
    <cfRule type="containsBlanks" dxfId="6" priority="27">
      <formula>LEN(TRIM(Z52))=0</formula>
    </cfRule>
  </conditionalFormatting>
  <conditionalFormatting sqref="Z86:Z95">
    <cfRule type="containsBlanks" dxfId="5" priority="35">
      <formula>LEN(TRIM(Z86))=0</formula>
    </cfRule>
  </conditionalFormatting>
  <conditionalFormatting sqref="AC8:AC17">
    <cfRule type="containsBlanks" dxfId="4" priority="12">
      <formula>LEN(TRIM(AC8))=0</formula>
    </cfRule>
  </conditionalFormatting>
  <conditionalFormatting sqref="AC23:AC32">
    <cfRule type="containsBlanks" dxfId="3" priority="8">
      <formula>LEN(TRIM(AC23))=0</formula>
    </cfRule>
  </conditionalFormatting>
  <conditionalFormatting sqref="AC52:AC66">
    <cfRule type="containsBlanks" dxfId="2" priority="26">
      <formula>LEN(TRIM(AC52))=0</formula>
    </cfRule>
  </conditionalFormatting>
  <conditionalFormatting sqref="AC86:AC95">
    <cfRule type="containsBlanks" dxfId="1" priority="34">
      <formula>LEN(TRIM(AC86))=0</formula>
    </cfRule>
  </conditionalFormatting>
  <conditionalFormatting sqref="AH52:AH66">
    <cfRule type="containsBlanks" dxfId="0" priority="25">
      <formula>LEN(TRIM(AH52))=0</formula>
    </cfRule>
  </conditionalFormatting>
  <dataValidations count="4">
    <dataValidation type="list" allowBlank="1" showInputMessage="1" showErrorMessage="1" sqref="D52:D66 D86:D95 D8:D17 AZ8:AZ27 D23:D32" xr:uid="{00000000-0002-0000-0000-000000000000}">
      <formula1>"ボード系断熱材,繊維系断熱材,吹込み断熱,現場発泡吹付け断熱"</formula1>
    </dataValidation>
    <dataValidation type="list" allowBlank="1" showInputMessage="1" showErrorMessage="1" sqref="D123:D152" xr:uid="{00000000-0002-0000-0000-000001000000}">
      <formula1>"内窓設置,外窓交換"</formula1>
    </dataValidation>
    <dataValidation type="list" errorStyle="information" allowBlank="1" showInputMessage="1" showErrorMessage="1" sqref="J123:J152" xr:uid="{00000000-0002-0000-0000-000002000000}">
      <formula1>"樹脂製,樹脂・金属複合,木製"</formula1>
    </dataValidation>
    <dataValidation type="list" allowBlank="1" showInputMessage="1" showErrorMessage="1" sqref="N123:P152" xr:uid="{00000000-0002-0000-0000-000003000000}">
      <formula1>"P,S"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&amp;L様式第３号（部分改修用）&amp;R&amp;P</oddHeader>
  </headerFooter>
  <rowBreaks count="4" manualBreakCount="4">
    <brk id="44" max="44" man="1"/>
    <brk id="80" max="44" man="1"/>
    <brk id="117" max="44" man="1"/>
    <brk id="168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算定様式</vt:lpstr>
      <vt:lpstr>算定様式!Print_Area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2025-08-04T09:17:36Z</cp:lastPrinted>
  <dcterms:created xsi:type="dcterms:W3CDTF">2023-04-03T05:53:05Z</dcterms:created>
  <dcterms:modified xsi:type="dcterms:W3CDTF">2026-03-16T09:07:24Z</dcterms:modified>
</cp:coreProperties>
</file>