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hon04f04om\税制課\01 税制係\01 税制総括\04 税務統計\令和5年度\06_配布作業\01_項目別DL版\"/>
    </mc:Choice>
  </mc:AlternateContent>
  <bookViews>
    <workbookView xWindow="930" yWindow="0" windowWidth="19560" windowHeight="8220" firstSheet="1" activeTab="1"/>
  </bookViews>
  <sheets>
    <sheet name="1予算･決算" sheetId="2" r:id="rId1"/>
    <sheet name="2決算額推移" sheetId="3" r:id="rId2"/>
  </sheets>
  <definedNames>
    <definedName name="_xlnm._FilterDatabase" localSheetId="0" hidden="1">'1予算･決算'!$A$1:$U$30</definedName>
    <definedName name="_xlnm.Print_Area" localSheetId="0">'1予算･決算'!$A$1:$T$47</definedName>
    <definedName name="_xlnm.Print_Area" localSheetId="1">'2決算額推移'!$A$1:$AH$50</definedName>
  </definedNames>
  <calcPr calcId="162913" calcMode="manual"/>
</workbook>
</file>

<file path=xl/calcChain.xml><?xml version="1.0" encoding="utf-8"?>
<calcChain xmlns="http://schemas.openxmlformats.org/spreadsheetml/2006/main">
  <c r="G7" i="2" l="1"/>
  <c r="G5" i="2"/>
  <c r="Q5" i="2"/>
  <c r="Q6" i="2"/>
  <c r="S35" i="2" l="1"/>
  <c r="S47" i="2"/>
  <c r="S20" i="2"/>
  <c r="M27" i="2"/>
  <c r="M12" i="2"/>
  <c r="M20" i="2"/>
  <c r="AE40" i="3"/>
  <c r="AE38" i="3"/>
  <c r="AE32" i="3"/>
  <c r="AE24" i="3"/>
  <c r="AE6" i="3"/>
  <c r="AG49" i="3"/>
  <c r="AG47" i="3"/>
  <c r="AG46" i="3"/>
  <c r="AG45" i="3"/>
  <c r="AG43" i="3"/>
  <c r="AG42" i="3"/>
  <c r="AG41" i="3"/>
  <c r="AG38" i="3"/>
  <c r="AG14" i="3"/>
  <c r="AG29" i="3"/>
  <c r="AG32" i="3"/>
  <c r="AG31" i="3"/>
  <c r="AG27" i="3"/>
  <c r="AG26" i="3"/>
  <c r="AG23" i="3"/>
  <c r="AG22" i="3"/>
  <c r="AG19" i="3"/>
  <c r="AG18" i="3"/>
  <c r="AG15" i="3"/>
  <c r="AG13" i="3"/>
  <c r="AG9" i="3"/>
  <c r="AG8" i="3"/>
  <c r="AC5" i="3"/>
  <c r="AG6" i="3" s="1"/>
  <c r="AE13" i="3"/>
  <c r="AE18" i="3"/>
  <c r="AE31" i="3"/>
  <c r="AE30" i="3"/>
  <c r="AE29" i="3"/>
  <c r="AE28" i="3"/>
  <c r="AE27" i="3"/>
  <c r="AE26" i="3"/>
  <c r="AE25" i="3"/>
  <c r="AE23" i="3"/>
  <c r="AE22" i="3"/>
  <c r="AE21" i="3"/>
  <c r="AE20" i="3"/>
  <c r="AE19" i="3"/>
  <c r="AE17" i="3"/>
  <c r="AE15" i="3"/>
  <c r="AE14" i="3"/>
  <c r="AE11" i="3"/>
  <c r="AE10" i="3"/>
  <c r="AE9" i="3"/>
  <c r="AE8" i="3"/>
  <c r="AE7" i="3"/>
  <c r="I4" i="2"/>
  <c r="O33" i="2"/>
  <c r="E33" i="2"/>
  <c r="G11" i="2"/>
  <c r="Q11" i="2"/>
  <c r="Q15" i="2"/>
  <c r="G15" i="2"/>
  <c r="G12" i="2"/>
  <c r="G13" i="2"/>
  <c r="G10" i="2"/>
  <c r="Q10" i="2"/>
  <c r="Q12" i="2"/>
  <c r="Q13" i="2"/>
  <c r="Q14" i="2"/>
  <c r="Q16" i="2"/>
  <c r="AE49" i="3"/>
  <c r="AE48" i="3"/>
  <c r="AE47" i="3"/>
  <c r="AE46" i="3"/>
  <c r="AE45" i="3"/>
  <c r="AE44" i="3"/>
  <c r="AE43" i="3"/>
  <c r="AE42" i="3"/>
  <c r="AE41" i="3"/>
  <c r="AE39" i="3"/>
  <c r="G46" i="2"/>
  <c r="Q36" i="2"/>
  <c r="I34" i="2"/>
  <c r="K4" i="2"/>
  <c r="M14" i="2" s="1"/>
  <c r="M17" i="2"/>
  <c r="O4" i="2"/>
  <c r="G6" i="2"/>
  <c r="G4" i="2" s="1"/>
  <c r="Q7" i="2"/>
  <c r="G8" i="2"/>
  <c r="Q8" i="2"/>
  <c r="G9" i="2"/>
  <c r="Q9" i="2"/>
  <c r="G14" i="2"/>
  <c r="G16" i="2"/>
  <c r="G17" i="2"/>
  <c r="Q17" i="2"/>
  <c r="G18" i="2"/>
  <c r="Q18" i="2"/>
  <c r="G19" i="2"/>
  <c r="Q19" i="2"/>
  <c r="G20" i="2"/>
  <c r="Q20" i="2"/>
  <c r="G21" i="2"/>
  <c r="Q21" i="2"/>
  <c r="G22" i="2"/>
  <c r="Q22" i="2"/>
  <c r="G23" i="2"/>
  <c r="Q23" i="2"/>
  <c r="G24" i="2"/>
  <c r="Q24" i="2"/>
  <c r="G25" i="2"/>
  <c r="Q25" i="2"/>
  <c r="G26" i="2"/>
  <c r="Q26" i="2"/>
  <c r="G27" i="2"/>
  <c r="Q27" i="2"/>
  <c r="G28" i="2"/>
  <c r="Q28" i="2"/>
  <c r="G29" i="2"/>
  <c r="Q29" i="2"/>
  <c r="G30" i="2"/>
  <c r="Q30" i="2"/>
  <c r="E34" i="2"/>
  <c r="Q34" i="2" s="1"/>
  <c r="K34" i="2"/>
  <c r="M37" i="2" s="1"/>
  <c r="O34" i="2"/>
  <c r="S36" i="2" s="1"/>
  <c r="G35" i="2"/>
  <c r="Q35" i="2"/>
  <c r="G36" i="2"/>
  <c r="G37" i="2"/>
  <c r="Q37" i="2"/>
  <c r="G38" i="2"/>
  <c r="Q38" i="2"/>
  <c r="G39" i="2"/>
  <c r="Q39" i="2"/>
  <c r="G40" i="2"/>
  <c r="Q40" i="2"/>
  <c r="G41" i="2"/>
  <c r="Q41" i="2"/>
  <c r="G42" i="2"/>
  <c r="Q42" i="2"/>
  <c r="G43" i="2"/>
  <c r="Q43" i="2"/>
  <c r="G44" i="2"/>
  <c r="Q44" i="2"/>
  <c r="G45" i="2"/>
  <c r="Q45" i="2"/>
  <c r="Q46" i="2"/>
  <c r="G47" i="2"/>
  <c r="Q47" i="2"/>
  <c r="E4" i="2"/>
  <c r="Q4" i="2"/>
  <c r="AC37" i="3"/>
  <c r="AG40" i="3" s="1"/>
  <c r="AE5" i="3"/>
  <c r="AE37" i="3"/>
  <c r="S45" i="2"/>
  <c r="S40" i="2"/>
  <c r="S44" i="2"/>
  <c r="S42" i="2"/>
  <c r="S46" i="2"/>
  <c r="S43" i="2"/>
  <c r="S39" i="2"/>
  <c r="S27" i="2"/>
  <c r="S26" i="2"/>
  <c r="S17" i="2"/>
  <c r="S7" i="2"/>
  <c r="S10" i="2"/>
  <c r="S9" i="2"/>
  <c r="S12" i="2"/>
  <c r="S28" i="2"/>
  <c r="M45" i="2"/>
  <c r="M41" i="2"/>
  <c r="M43" i="2"/>
  <c r="M46" i="2"/>
  <c r="M38" i="2"/>
  <c r="G34" i="2"/>
  <c r="M35" i="2"/>
  <c r="M40" i="2"/>
  <c r="M36" i="2"/>
  <c r="M34" i="2" s="1"/>
  <c r="M39" i="2"/>
  <c r="M42" i="2"/>
  <c r="M44" i="2"/>
  <c r="S18" i="2"/>
  <c r="S29" i="2"/>
  <c r="S30" i="2"/>
  <c r="M10" i="2"/>
  <c r="M9" i="2"/>
  <c r="M29" i="2"/>
  <c r="M13" i="2"/>
  <c r="M19" i="2"/>
  <c r="M7" i="2"/>
  <c r="M16" i="2"/>
  <c r="M21" i="2"/>
  <c r="M5" i="2"/>
  <c r="M22" i="2"/>
  <c r="M26" i="2"/>
  <c r="M30" i="2"/>
  <c r="M15" i="2"/>
  <c r="M28" i="2"/>
  <c r="M11" i="2"/>
  <c r="M18" i="2"/>
  <c r="M24" i="2"/>
  <c r="M25" i="2"/>
  <c r="M6" i="2"/>
  <c r="M8" i="2"/>
  <c r="M4" i="2" s="1"/>
  <c r="M23" i="2"/>
  <c r="S5" i="2" l="1"/>
  <c r="S6" i="2"/>
  <c r="S11" i="2"/>
  <c r="S13" i="2"/>
  <c r="S22" i="2"/>
  <c r="S16" i="2"/>
  <c r="S14" i="2"/>
  <c r="S23" i="2"/>
  <c r="AG10" i="3"/>
  <c r="AG16" i="3"/>
  <c r="AG20" i="3"/>
  <c r="AG24" i="3"/>
  <c r="AG28" i="3"/>
  <c r="S19" i="2"/>
  <c r="S24" i="2"/>
  <c r="S8" i="2"/>
  <c r="S21" i="2"/>
  <c r="S15" i="2"/>
  <c r="S25" i="2"/>
  <c r="S37" i="2"/>
  <c r="S34" i="2" s="1"/>
  <c r="S41" i="2"/>
  <c r="S38" i="2"/>
  <c r="AG7" i="3"/>
  <c r="AG5" i="3" s="1"/>
  <c r="AG11" i="3"/>
  <c r="AG17" i="3"/>
  <c r="AG21" i="3"/>
  <c r="AG25" i="3"/>
  <c r="AG30" i="3"/>
  <c r="AG39" i="3"/>
  <c r="AG37" i="3" s="1"/>
  <c r="AG44" i="3"/>
  <c r="AG48" i="3"/>
  <c r="S4" i="2" l="1"/>
</calcChain>
</file>

<file path=xl/sharedStrings.xml><?xml version="1.0" encoding="utf-8"?>
<sst xmlns="http://schemas.openxmlformats.org/spreadsheetml/2006/main" count="203" uniqueCount="83">
  <si>
    <t>市税</t>
  </si>
  <si>
    <t>市債</t>
  </si>
  <si>
    <t>地方交付税</t>
  </si>
  <si>
    <t>諸収入</t>
  </si>
  <si>
    <t>国庫支出金</t>
  </si>
  <si>
    <t>使用料及び手数料</t>
  </si>
  <si>
    <t>土木費</t>
  </si>
  <si>
    <t>健康福祉費</t>
  </si>
  <si>
    <t>公債費</t>
  </si>
  <si>
    <t>教育費</t>
  </si>
  <si>
    <t>総務費</t>
  </si>
  <si>
    <t>経済費</t>
  </si>
  <si>
    <t>区                         分</t>
  </si>
  <si>
    <t>最　終　予　算　額</t>
  </si>
  <si>
    <t>決　　算　　額</t>
  </si>
  <si>
    <t xml:space="preserve"> </t>
  </si>
  <si>
    <t>　</t>
  </si>
  <si>
    <t>地方譲与税</t>
  </si>
  <si>
    <t>利子割交付金</t>
  </si>
  <si>
    <t>地方消費税交付金</t>
  </si>
  <si>
    <t>ゴルフ場利用税交付金</t>
  </si>
  <si>
    <t>自動車取得税交付金</t>
  </si>
  <si>
    <t>軽油引取税交付金</t>
  </si>
  <si>
    <t>国有提供施設等所在市助成交付金</t>
  </si>
  <si>
    <t>地方特例交付金</t>
  </si>
  <si>
    <t>交通安全対策特別交付金</t>
  </si>
  <si>
    <t>分担金及び負担金</t>
  </si>
  <si>
    <t>県支出金</t>
  </si>
  <si>
    <t>財産収入</t>
  </si>
  <si>
    <t>繰入金</t>
  </si>
  <si>
    <t>繰越金</t>
  </si>
  <si>
    <t>議会費</t>
  </si>
  <si>
    <t>市民費</t>
  </si>
  <si>
    <t>環境費</t>
  </si>
  <si>
    <t>消防費</t>
  </si>
  <si>
    <t>災害復旧費</t>
  </si>
  <si>
    <t>諸支出金</t>
  </si>
  <si>
    <t>予備費</t>
  </si>
  <si>
    <t>－</t>
  </si>
  <si>
    <t>前年比</t>
  </si>
  <si>
    <t>構成比</t>
  </si>
  <si>
    <t xml:space="preserve">  (1)　歳　　　　入</t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</si>
  <si>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</si>
  <si>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</si>
  <si>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配当割交付金</t>
    <rPh sb="0" eb="2">
      <t>ハイトウ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</si>
  <si>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phoneticPr fontId="2"/>
  </si>
  <si>
    <t>寄附金</t>
    <rPh sb="0" eb="2">
      <t>キフ</t>
    </rPh>
    <phoneticPr fontId="2"/>
  </si>
  <si>
    <t xml:space="preserve">  (2)　歳　　　　出</t>
    <phoneticPr fontId="2"/>
  </si>
  <si>
    <t>総計</t>
    <phoneticPr fontId="2"/>
  </si>
  <si>
    <t>総計</t>
    <phoneticPr fontId="2"/>
  </si>
  <si>
    <t>（単位：千円，％）</t>
    <phoneticPr fontId="2"/>
  </si>
  <si>
    <t>（単位：千円，％）</t>
    <phoneticPr fontId="2"/>
  </si>
  <si>
    <t>構成比</t>
    <phoneticPr fontId="2"/>
  </si>
  <si>
    <t>対 前 年 当 初 比</t>
    <phoneticPr fontId="2"/>
  </si>
  <si>
    <t>（単位：千円，％）</t>
    <phoneticPr fontId="2"/>
  </si>
  <si>
    <t>構成比</t>
    <phoneticPr fontId="2"/>
  </si>
  <si>
    <t>対 前 年 当 初 比</t>
    <phoneticPr fontId="2"/>
  </si>
  <si>
    <t>年　度</t>
    <rPh sb="0" eb="1">
      <t>トシ</t>
    </rPh>
    <rPh sb="2" eb="3">
      <t>ド</t>
    </rPh>
    <phoneticPr fontId="2"/>
  </si>
  <si>
    <t>決　　算　　額</t>
    <phoneticPr fontId="2"/>
  </si>
  <si>
    <t>区　　分</t>
    <phoneticPr fontId="2"/>
  </si>
  <si>
    <t>総計</t>
    <phoneticPr fontId="2"/>
  </si>
  <si>
    <t>区　分</t>
    <phoneticPr fontId="2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</si>
  <si>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"/>
  </si>
  <si>
    <t>補正予算額，継続費及び
繰越事業費繰越財源充当額</t>
    <rPh sb="2" eb="4">
      <t>ヨサン</t>
    </rPh>
    <rPh sb="6" eb="8">
      <t>ケイゾク</t>
    </rPh>
    <rPh sb="8" eb="9">
      <t>ヒ</t>
    </rPh>
    <rPh sb="9" eb="10">
      <t>オヨ</t>
    </rPh>
    <rPh sb="12" eb="14">
      <t>クリコシ</t>
    </rPh>
    <rPh sb="14" eb="17">
      <t>ジギョウヒ</t>
    </rPh>
    <rPh sb="17" eb="19">
      <t>クリコシ</t>
    </rPh>
    <rPh sb="19" eb="21">
      <t>ザイゲン</t>
    </rPh>
    <rPh sb="21" eb="23">
      <t>ジュウトウ</t>
    </rPh>
    <rPh sb="23" eb="24">
      <t>ガク</t>
    </rPh>
    <phoneticPr fontId="2"/>
  </si>
  <si>
    <t>補正予算額，継続費及び繰越事業
費繰越額，予備費支出及び流用増減</t>
    <rPh sb="2" eb="4">
      <t>ヨサン</t>
    </rPh>
    <rPh sb="6" eb="8">
      <t>ケイゾク</t>
    </rPh>
    <rPh sb="8" eb="9">
      <t>ヒ</t>
    </rPh>
    <rPh sb="9" eb="10">
      <t>オヨ</t>
    </rPh>
    <rPh sb="11" eb="13">
      <t>クリコシ</t>
    </rPh>
    <rPh sb="13" eb="15">
      <t>ジギョウ</t>
    </rPh>
    <rPh sb="16" eb="17">
      <t>ヒ</t>
    </rPh>
    <rPh sb="17" eb="19">
      <t>クリコシ</t>
    </rPh>
    <rPh sb="19" eb="20">
      <t>ガク</t>
    </rPh>
    <rPh sb="21" eb="24">
      <t>ヨビヒ</t>
    </rPh>
    <rPh sb="24" eb="25">
      <t>シ</t>
    </rPh>
    <rPh sb="25" eb="26">
      <t>デ</t>
    </rPh>
    <rPh sb="26" eb="27">
      <t>オヨ</t>
    </rPh>
    <rPh sb="28" eb="30">
      <t>リュウヨウ</t>
    </rPh>
    <rPh sb="30" eb="32">
      <t>ゾウゲン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</si>
  <si>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</si>
  <si>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平成30年度</t>
    <rPh sb="0" eb="2">
      <t>ヘイセイ</t>
    </rPh>
    <rPh sb="4" eb="6">
      <t>ネンド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</si>
  <si>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</si>
  <si>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</si>
  <si>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法人事業税交付金</t>
    <rPh sb="0" eb="5">
      <t>ホウジンジギョウゼイ</t>
    </rPh>
    <rPh sb="5" eb="8">
      <t>コウフキン</t>
    </rPh>
    <phoneticPr fontId="2"/>
  </si>
  <si>
    <t>県民税所得割臨時交付金</t>
    <rPh sb="0" eb="3">
      <t>ケンミンゼイ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2"/>
  </si>
  <si>
    <t>環境性能割交付金</t>
    <rPh sb="0" eb="5">
      <t>カンキョウセイノウワリ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</si>
  <si>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</si>
  <si>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</si>
  <si>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繰越金</t>
    <phoneticPr fontId="2"/>
  </si>
  <si>
    <t>皆減</t>
    <rPh sb="0" eb="1">
      <t>ミナ</t>
    </rPh>
    <rPh sb="1" eb="2">
      <t>ヘ</t>
    </rPh>
    <phoneticPr fontId="2"/>
  </si>
  <si>
    <t>皆増</t>
    <rPh sb="0" eb="1">
      <t>ミナ</t>
    </rPh>
    <rPh sb="1" eb="2">
      <t>フ</t>
    </rPh>
    <phoneticPr fontId="2"/>
  </si>
  <si>
    <t>令和元年度</t>
    <rPh sb="2" eb="3">
      <t>ゲン</t>
    </rPh>
    <phoneticPr fontId="2"/>
  </si>
  <si>
    <t>２.　一般会計決算額の推移</t>
    <phoneticPr fontId="2"/>
  </si>
  <si>
    <t>令和４年度</t>
    <rPh sb="0" eb="2">
      <t>レイワ</t>
    </rPh>
    <rPh sb="3" eb="5">
      <t>ネンド</t>
    </rPh>
    <phoneticPr fontId="2"/>
  </si>
  <si>
    <t>１.　令和４年度・令和５年度一般会計予算・決算</t>
    <rPh sb="3" eb="4">
      <t>レイ</t>
    </rPh>
    <rPh sb="4" eb="5">
      <t>ワ</t>
    </rPh>
    <rPh sb="6" eb="7">
      <t>ネン</t>
    </rPh>
    <rPh sb="7" eb="8">
      <t>ド</t>
    </rPh>
    <rPh sb="9" eb="11">
      <t>レイワ</t>
    </rPh>
    <rPh sb="12" eb="14">
      <t>ネンド</t>
    </rPh>
    <phoneticPr fontId="2"/>
  </si>
  <si>
    <t>令和４年度当初予算額</t>
    <rPh sb="0" eb="2">
      <t>レイワ</t>
    </rPh>
    <phoneticPr fontId="2"/>
  </si>
  <si>
    <t>令和５年度当初予算額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</si>
</sst>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;[Red]\-#,##0.0"/>
    <numFmt numFmtId="178" formatCode="#,##0;&quot;‐&quot;#,##0;&quot;－&quot;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0"/>
      <name val="標準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明朝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" fillId="0" borderId="0"/>
    <xf numFmtId="0" fontId="15" fillId="0" borderId="0">
      <alignment vertical="center"/>
    </xf>
    <xf numFmtId="0" fontId="3" fillId="0" borderId="0"/>
  </cellStyleXfs>
  <cellXfs count="147">
    <xf numFmtId="0" fontId="0" fillId="0" borderId="0" xfId="0"/>
    <xf numFmtId="0" fontId="4" fillId="0" borderId="0" xfId="7" applyFont="1" applyAlignment="1">
      <alignment vertical="center"/>
    </xf>
    <xf numFmtId="38" fontId="4" fillId="0" borderId="0" xfId="2" applyFont="1" applyAlignment="1">
      <alignment vertical="center"/>
    </xf>
    <xf numFmtId="38" fontId="4" fillId="0" borderId="0" xfId="2" applyFont="1" applyAlignment="1">
      <alignment horizontal="right" vertical="center"/>
    </xf>
    <xf numFmtId="177" fontId="4" fillId="0" borderId="0" xfId="2" applyNumberFormat="1" applyFont="1" applyAlignment="1">
      <alignment vertical="center"/>
    </xf>
    <xf numFmtId="177" fontId="4" fillId="0" borderId="0" xfId="7" applyNumberFormat="1" applyFont="1" applyAlignment="1">
      <alignment vertical="center"/>
    </xf>
    <xf numFmtId="177" fontId="4" fillId="0" borderId="0" xfId="2" applyNumberFormat="1" applyFont="1" applyAlignment="1">
      <alignment horizontal="right" vertical="center"/>
    </xf>
    <xf numFmtId="0" fontId="4" fillId="0" borderId="0" xfId="7" applyFont="1" applyAlignment="1">
      <alignment horizontal="centerContinuous" vertical="center"/>
    </xf>
    <xf numFmtId="0" fontId="4" fillId="0" borderId="1" xfId="7" applyFont="1" applyBorder="1" applyAlignment="1">
      <alignment vertical="center"/>
    </xf>
    <xf numFmtId="0" fontId="4" fillId="0" borderId="0" xfId="7" applyFont="1" applyAlignment="1">
      <alignment horizontal="right" vertical="center"/>
    </xf>
    <xf numFmtId="0" fontId="4" fillId="0" borderId="2" xfId="7" applyFont="1" applyBorder="1" applyAlignment="1">
      <alignment horizontal="distributed" vertical="center"/>
    </xf>
    <xf numFmtId="0" fontId="4" fillId="0" borderId="3" xfId="7" applyFont="1" applyBorder="1" applyAlignment="1">
      <alignment horizontal="distributed" vertical="center"/>
    </xf>
    <xf numFmtId="0" fontId="4" fillId="0" borderId="0" xfId="7" applyFont="1" applyBorder="1" applyAlignment="1">
      <alignment horizontal="distributed" vertical="center"/>
    </xf>
    <xf numFmtId="0" fontId="4" fillId="0" borderId="1" xfId="7" applyFont="1" applyBorder="1" applyAlignment="1">
      <alignment horizontal="distributed" vertical="center"/>
    </xf>
    <xf numFmtId="0" fontId="5" fillId="0" borderId="0" xfId="7" applyFont="1" applyAlignment="1">
      <alignment vertical="center"/>
    </xf>
    <xf numFmtId="0" fontId="5" fillId="0" borderId="1" xfId="7" applyFont="1" applyBorder="1" applyAlignment="1">
      <alignment vertical="center"/>
    </xf>
    <xf numFmtId="177" fontId="5" fillId="0" borderId="0" xfId="2" applyNumberFormat="1" applyFont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38" fontId="6" fillId="0" borderId="0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49" fontId="6" fillId="0" borderId="1" xfId="2" applyNumberFormat="1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0" fontId="4" fillId="0" borderId="0" xfId="7" applyFont="1" applyFill="1" applyAlignment="1">
      <alignment vertical="center"/>
    </xf>
    <xf numFmtId="38" fontId="6" fillId="0" borderId="1" xfId="2" applyFont="1" applyFill="1" applyBorder="1" applyAlignment="1">
      <alignment horizontal="right" vertical="center"/>
    </xf>
    <xf numFmtId="177" fontId="6" fillId="0" borderId="1" xfId="2" applyNumberFormat="1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6" xfId="2" applyNumberFormat="1" applyFont="1" applyFill="1" applyBorder="1" applyAlignment="1">
      <alignment horizontal="right" vertical="center"/>
    </xf>
    <xf numFmtId="178" fontId="6" fillId="0" borderId="1" xfId="4" applyNumberFormat="1" applyFont="1" applyFill="1" applyBorder="1" applyAlignment="1">
      <alignment horizontal="right" vertical="center"/>
    </xf>
    <xf numFmtId="0" fontId="11" fillId="0" borderId="0" xfId="7" applyFont="1" applyFill="1" applyAlignment="1">
      <alignment vertical="center"/>
    </xf>
    <xf numFmtId="0" fontId="11" fillId="0" borderId="2" xfId="7" applyFont="1" applyFill="1" applyBorder="1" applyAlignment="1">
      <alignment horizontal="right" vertical="center"/>
    </xf>
    <xf numFmtId="38" fontId="11" fillId="0" borderId="8" xfId="2" applyFont="1" applyFill="1" applyBorder="1" applyAlignment="1">
      <alignment horizontal="right" vertical="center"/>
    </xf>
    <xf numFmtId="38" fontId="11" fillId="0" borderId="0" xfId="2" applyFont="1" applyFill="1" applyBorder="1" applyAlignment="1">
      <alignment horizontal="right" vertical="center"/>
    </xf>
    <xf numFmtId="177" fontId="11" fillId="0" borderId="0" xfId="2" applyNumberFormat="1" applyFont="1" applyFill="1" applyBorder="1" applyAlignment="1">
      <alignment horizontal="right" vertical="center"/>
    </xf>
    <xf numFmtId="38" fontId="11" fillId="0" borderId="9" xfId="2" applyFont="1" applyFill="1" applyBorder="1" applyAlignment="1">
      <alignment horizontal="right" vertical="center"/>
    </xf>
    <xf numFmtId="177" fontId="11" fillId="0" borderId="0" xfId="2" applyNumberFormat="1" applyFont="1" applyFill="1" applyBorder="1" applyAlignment="1">
      <alignment vertical="center"/>
    </xf>
    <xf numFmtId="0" fontId="11" fillId="0" borderId="0" xfId="7" applyFont="1" applyAlignment="1">
      <alignment vertical="center"/>
    </xf>
    <xf numFmtId="0" fontId="7" fillId="0" borderId="0" xfId="7" applyFont="1" applyFill="1" applyBorder="1" applyAlignment="1">
      <alignment horizontal="distributed" vertical="center"/>
    </xf>
    <xf numFmtId="0" fontId="8" fillId="0" borderId="0" xfId="7" applyFont="1" applyFill="1" applyBorder="1" applyAlignment="1">
      <alignment horizontal="distributed" vertical="center"/>
    </xf>
    <xf numFmtId="0" fontId="7" fillId="0" borderId="1" xfId="7" applyFont="1" applyFill="1" applyBorder="1" applyAlignment="1">
      <alignment horizontal="distributed" vertical="center"/>
    </xf>
    <xf numFmtId="0" fontId="11" fillId="0" borderId="2" xfId="7" applyFont="1" applyBorder="1" applyAlignment="1">
      <alignment horizontal="right" vertical="center"/>
    </xf>
    <xf numFmtId="0" fontId="7" fillId="0" borderId="0" xfId="7" applyFont="1" applyBorder="1" applyAlignment="1">
      <alignment horizontal="distributed" vertical="center"/>
    </xf>
    <xf numFmtId="0" fontId="8" fillId="0" borderId="0" xfId="7" applyFont="1" applyBorder="1" applyAlignment="1">
      <alignment horizontal="distributed" vertical="center"/>
    </xf>
    <xf numFmtId="0" fontId="7" fillId="0" borderId="1" xfId="7" applyFont="1" applyBorder="1" applyAlignment="1">
      <alignment horizontal="distributed" vertical="center"/>
    </xf>
    <xf numFmtId="0" fontId="11" fillId="0" borderId="0" xfId="7" applyFont="1" applyBorder="1" applyAlignment="1">
      <alignment horizontal="right" vertical="center"/>
    </xf>
    <xf numFmtId="0" fontId="6" fillId="0" borderId="10" xfId="7" applyFont="1" applyFill="1" applyBorder="1" applyAlignment="1">
      <alignment horizontal="centerContinuous" vertical="center"/>
    </xf>
    <xf numFmtId="0" fontId="7" fillId="0" borderId="10" xfId="7" applyFont="1" applyFill="1" applyBorder="1" applyAlignment="1">
      <alignment horizontal="right" vertical="center"/>
    </xf>
    <xf numFmtId="0" fontId="6" fillId="0" borderId="11" xfId="7" applyFont="1" applyFill="1" applyBorder="1" applyAlignment="1">
      <alignment horizontal="right"/>
    </xf>
    <xf numFmtId="49" fontId="7" fillId="0" borderId="12" xfId="2" applyNumberFormat="1" applyFont="1" applyFill="1" applyBorder="1" applyAlignment="1">
      <alignment horizontal="centerContinuous" vertical="center"/>
    </xf>
    <xf numFmtId="0" fontId="6" fillId="0" borderId="5" xfId="7" applyFont="1" applyFill="1" applyBorder="1" applyAlignment="1">
      <alignment horizontal="left" vertical="center"/>
    </xf>
    <xf numFmtId="0" fontId="6" fillId="0" borderId="0" xfId="7" applyFont="1" applyFill="1" applyAlignment="1">
      <alignment vertical="center"/>
    </xf>
    <xf numFmtId="0" fontId="6" fillId="0" borderId="0" xfId="7" applyFont="1" applyAlignment="1">
      <alignment vertical="center"/>
    </xf>
    <xf numFmtId="0" fontId="12" fillId="0" borderId="0" xfId="7" applyFont="1" applyAlignment="1">
      <alignment vertical="center"/>
    </xf>
    <xf numFmtId="0" fontId="13" fillId="0" borderId="0" xfId="7" applyFont="1" applyAlignment="1">
      <alignment vertical="center"/>
    </xf>
    <xf numFmtId="38" fontId="6" fillId="0" borderId="0" xfId="2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38" fontId="7" fillId="0" borderId="0" xfId="2" applyFont="1" applyFill="1" applyAlignment="1">
      <alignment horizontal="right" vertical="center"/>
    </xf>
    <xf numFmtId="0" fontId="6" fillId="0" borderId="0" xfId="7" applyFont="1" applyAlignment="1">
      <alignment horizontal="centerContinuous" vertical="center"/>
    </xf>
    <xf numFmtId="0" fontId="6" fillId="0" borderId="16" xfId="7" applyFont="1" applyFill="1" applyBorder="1" applyAlignment="1">
      <alignment horizontal="centerContinuous" vertical="center"/>
    </xf>
    <xf numFmtId="0" fontId="7" fillId="0" borderId="0" xfId="7" applyFont="1" applyFill="1" applyAlignment="1">
      <alignment vertical="center"/>
    </xf>
    <xf numFmtId="0" fontId="6" fillId="0" borderId="2" xfId="7" applyFont="1" applyFill="1" applyBorder="1" applyAlignment="1">
      <alignment horizontal="distributed"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horizontal="right" vertical="center"/>
    </xf>
    <xf numFmtId="0" fontId="6" fillId="0" borderId="1" xfId="7" applyFont="1" applyFill="1" applyBorder="1" applyAlignment="1">
      <alignment vertical="center"/>
    </xf>
    <xf numFmtId="0" fontId="6" fillId="0" borderId="3" xfId="7" applyFont="1" applyFill="1" applyBorder="1" applyAlignment="1">
      <alignment horizontal="distributed" vertical="center"/>
    </xf>
    <xf numFmtId="177" fontId="6" fillId="0" borderId="1" xfId="2" applyNumberFormat="1" applyFont="1" applyFill="1" applyBorder="1" applyAlignment="1">
      <alignment vertical="center"/>
    </xf>
    <xf numFmtId="0" fontId="6" fillId="0" borderId="0" xfId="7" applyFont="1" applyFill="1" applyAlignment="1">
      <alignment horizontal="centerContinuous" vertical="center"/>
    </xf>
    <xf numFmtId="0" fontId="6" fillId="0" borderId="0" xfId="7" applyFont="1" applyFill="1" applyAlignment="1">
      <alignment horizontal="center" vertical="center"/>
    </xf>
    <xf numFmtId="0" fontId="6" fillId="0" borderId="16" xfId="7" applyFont="1" applyFill="1" applyBorder="1" applyAlignment="1">
      <alignment vertical="center"/>
    </xf>
    <xf numFmtId="0" fontId="6" fillId="0" borderId="2" xfId="7" applyFont="1" applyFill="1" applyBorder="1" applyAlignment="1">
      <alignment horizontal="right" vertical="center"/>
    </xf>
    <xf numFmtId="0" fontId="7" fillId="0" borderId="1" xfId="7" applyFont="1" applyFill="1" applyBorder="1" applyAlignment="1">
      <alignment vertical="center"/>
    </xf>
    <xf numFmtId="0" fontId="6" fillId="0" borderId="3" xfId="7" applyFont="1" applyFill="1" applyBorder="1" applyAlignment="1">
      <alignment horizontal="right" vertical="center"/>
    </xf>
    <xf numFmtId="0" fontId="13" fillId="0" borderId="0" xfId="7" applyFont="1" applyFill="1" applyAlignment="1">
      <alignment vertical="center"/>
    </xf>
    <xf numFmtId="0" fontId="12" fillId="0" borderId="0" xfId="7" applyFont="1" applyFill="1" applyAlignment="1">
      <alignment vertical="center"/>
    </xf>
    <xf numFmtId="38" fontId="6" fillId="0" borderId="0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0" fontId="6" fillId="0" borderId="1" xfId="7" applyFont="1" applyFill="1" applyBorder="1" applyAlignment="1">
      <alignment horizontal="center" vertical="center"/>
    </xf>
    <xf numFmtId="0" fontId="6" fillId="0" borderId="0" xfId="7" applyFont="1" applyBorder="1" applyAlignment="1">
      <alignment vertical="center"/>
    </xf>
    <xf numFmtId="49" fontId="7" fillId="0" borderId="12" xfId="2" applyNumberFormat="1" applyFont="1" applyFill="1" applyBorder="1" applyAlignment="1">
      <alignment horizontal="center" vertical="center"/>
    </xf>
    <xf numFmtId="49" fontId="7" fillId="0" borderId="14" xfId="2" applyNumberFormat="1" applyFont="1" applyFill="1" applyBorder="1" applyAlignment="1">
      <alignment horizontal="distributed" vertical="center" justifyLastLine="1"/>
    </xf>
    <xf numFmtId="49" fontId="7" fillId="0" borderId="4" xfId="2" applyNumberFormat="1" applyFont="1" applyFill="1" applyBorder="1" applyAlignment="1">
      <alignment horizontal="distributed" vertical="center" justifyLastLine="1"/>
    </xf>
    <xf numFmtId="49" fontId="7" fillId="0" borderId="13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14" xfId="2" applyNumberFormat="1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>
      <alignment horizontal="distributed" vertical="center" justifyLastLine="1"/>
    </xf>
    <xf numFmtId="49" fontId="7" fillId="0" borderId="16" xfId="2" applyNumberFormat="1" applyFont="1" applyFill="1" applyBorder="1" applyAlignment="1">
      <alignment horizontal="distributed" vertical="center" justifyLastLine="1"/>
    </xf>
    <xf numFmtId="38" fontId="11" fillId="0" borderId="0" xfId="2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horizontal="right" vertical="center"/>
    </xf>
    <xf numFmtId="38" fontId="11" fillId="0" borderId="8" xfId="2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178" fontId="6" fillId="0" borderId="0" xfId="4" applyNumberFormat="1" applyFont="1" applyFill="1" applyBorder="1" applyAlignment="1">
      <alignment horizontal="right" vertical="center"/>
    </xf>
    <xf numFmtId="178" fontId="6" fillId="0" borderId="1" xfId="2" applyNumberFormat="1" applyFont="1" applyFill="1" applyBorder="1" applyAlignment="1">
      <alignment vertical="center"/>
    </xf>
    <xf numFmtId="176" fontId="6" fillId="0" borderId="1" xfId="2" applyNumberFormat="1" applyFont="1" applyFill="1" applyBorder="1" applyAlignment="1">
      <alignment horizontal="right" vertical="center"/>
    </xf>
    <xf numFmtId="178" fontId="6" fillId="0" borderId="1" xfId="2" applyNumberFormat="1" applyFont="1" applyFill="1" applyBorder="1" applyAlignment="1">
      <alignment horizontal="right" vertical="center"/>
    </xf>
    <xf numFmtId="0" fontId="4" fillId="0" borderId="0" xfId="7" applyFont="1" applyFill="1" applyAlignment="1">
      <alignment horizontal="right" vertical="center"/>
    </xf>
    <xf numFmtId="177" fontId="4" fillId="0" borderId="0" xfId="7" applyNumberFormat="1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4" fillId="0" borderId="0" xfId="2" applyFont="1" applyFill="1" applyAlignment="1">
      <alignment horizontal="right" vertical="center"/>
    </xf>
    <xf numFmtId="177" fontId="4" fillId="0" borderId="0" xfId="2" applyNumberFormat="1" applyFont="1" applyFill="1" applyAlignment="1">
      <alignment vertical="center"/>
    </xf>
    <xf numFmtId="0" fontId="4" fillId="0" borderId="0" xfId="7" applyFont="1" applyFill="1" applyAlignment="1">
      <alignment horizontal="centerContinuous" vertical="center"/>
    </xf>
    <xf numFmtId="177" fontId="5" fillId="0" borderId="0" xfId="2" applyNumberFormat="1" applyFont="1" applyFill="1" applyAlignment="1">
      <alignment horizontal="right" vertical="center"/>
    </xf>
    <xf numFmtId="38" fontId="11" fillId="0" borderId="9" xfId="2" applyFont="1" applyFill="1" applyBorder="1" applyAlignment="1">
      <alignment vertical="center"/>
    </xf>
    <xf numFmtId="38" fontId="6" fillId="0" borderId="6" xfId="2" applyFont="1" applyFill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178" fontId="7" fillId="0" borderId="1" xfId="4" applyNumberFormat="1" applyFont="1" applyFill="1" applyBorder="1" applyAlignment="1">
      <alignment horizontal="right" vertical="center"/>
    </xf>
    <xf numFmtId="177" fontId="6" fillId="0" borderId="6" xfId="2" applyNumberFormat="1" applyFont="1" applyFill="1" applyBorder="1" applyAlignment="1">
      <alignment horizontal="right" vertical="center"/>
    </xf>
    <xf numFmtId="49" fontId="7" fillId="0" borderId="17" xfId="2" applyNumberFormat="1" applyFont="1" applyBorder="1" applyAlignment="1">
      <alignment horizontal="center" vertical="center"/>
    </xf>
    <xf numFmtId="49" fontId="7" fillId="0" borderId="18" xfId="2" applyNumberFormat="1" applyFont="1" applyBorder="1" applyAlignment="1">
      <alignment horizontal="center" vertical="center"/>
    </xf>
    <xf numFmtId="177" fontId="7" fillId="0" borderId="17" xfId="2" applyNumberFormat="1" applyFont="1" applyBorder="1" applyAlignment="1">
      <alignment horizontal="center" vertical="center" justifyLastLine="1"/>
    </xf>
    <xf numFmtId="177" fontId="7" fillId="0" borderId="18" xfId="2" applyNumberFormat="1" applyFont="1" applyBorder="1" applyAlignment="1">
      <alignment horizontal="center" vertical="center" justifyLastLine="1"/>
    </xf>
    <xf numFmtId="0" fontId="7" fillId="0" borderId="12" xfId="7" applyFont="1" applyBorder="1" applyAlignment="1">
      <alignment horizontal="center" vertical="center"/>
    </xf>
    <xf numFmtId="0" fontId="7" fillId="0" borderId="18" xfId="7" applyFont="1" applyBorder="1" applyAlignment="1">
      <alignment horizontal="center" vertical="center"/>
    </xf>
    <xf numFmtId="0" fontId="10" fillId="0" borderId="8" xfId="7" applyFont="1" applyBorder="1" applyAlignment="1">
      <alignment horizontal="distributed" vertical="center"/>
    </xf>
    <xf numFmtId="0" fontId="5" fillId="0" borderId="12" xfId="7" applyFont="1" applyBorder="1" applyAlignment="1">
      <alignment horizontal="center" vertical="center"/>
    </xf>
    <xf numFmtId="0" fontId="5" fillId="0" borderId="18" xfId="7" applyFont="1" applyBorder="1" applyAlignment="1">
      <alignment horizontal="center" vertical="center"/>
    </xf>
    <xf numFmtId="177" fontId="7" fillId="0" borderId="17" xfId="2" applyNumberFormat="1" applyFont="1" applyFill="1" applyBorder="1" applyAlignment="1">
      <alignment horizontal="distributed" vertical="center" justifyLastLine="1"/>
    </xf>
    <xf numFmtId="177" fontId="7" fillId="0" borderId="12" xfId="2" applyNumberFormat="1" applyFont="1" applyFill="1" applyBorder="1" applyAlignment="1">
      <alignment horizontal="distributed" vertical="center" justifyLastLine="1"/>
    </xf>
    <xf numFmtId="49" fontId="7" fillId="0" borderId="17" xfId="2" applyNumberFormat="1" applyFont="1" applyFill="1" applyBorder="1" applyAlignment="1">
      <alignment horizontal="center" vertical="center"/>
    </xf>
    <xf numFmtId="0" fontId="7" fillId="0" borderId="18" xfId="2" applyNumberFormat="1" applyFont="1" applyFill="1" applyBorder="1" applyAlignment="1">
      <alignment horizontal="center" vertical="center"/>
    </xf>
    <xf numFmtId="49" fontId="14" fillId="0" borderId="17" xfId="2" applyNumberFormat="1" applyFont="1" applyFill="1" applyBorder="1" applyAlignment="1">
      <alignment horizontal="distributed" vertical="center" wrapText="1"/>
    </xf>
    <xf numFmtId="49" fontId="14" fillId="0" borderId="18" xfId="2" applyNumberFormat="1" applyFont="1" applyFill="1" applyBorder="1" applyAlignment="1">
      <alignment horizontal="distributed" vertical="center" wrapText="1"/>
    </xf>
    <xf numFmtId="49" fontId="7" fillId="0" borderId="12" xfId="2" applyNumberFormat="1" applyFont="1" applyFill="1" applyBorder="1" applyAlignment="1">
      <alignment horizontal="center" vertical="center"/>
    </xf>
    <xf numFmtId="177" fontId="7" fillId="0" borderId="17" xfId="2" applyNumberFormat="1" applyFont="1" applyFill="1" applyBorder="1" applyAlignment="1">
      <alignment horizontal="center" vertical="center" justifyLastLine="1"/>
    </xf>
    <xf numFmtId="177" fontId="7" fillId="0" borderId="18" xfId="2" applyNumberFormat="1" applyFont="1" applyFill="1" applyBorder="1" applyAlignment="1">
      <alignment horizontal="center" vertical="center" justifyLastLine="1"/>
    </xf>
    <xf numFmtId="49" fontId="7" fillId="0" borderId="18" xfId="2" applyNumberFormat="1" applyFont="1" applyFill="1" applyBorder="1" applyAlignment="1">
      <alignment horizontal="center" vertical="center"/>
    </xf>
    <xf numFmtId="177" fontId="7" fillId="0" borderId="18" xfId="2" applyNumberFormat="1" applyFont="1" applyFill="1" applyBorder="1" applyAlignment="1">
      <alignment horizontal="distributed" vertical="center" justifyLastLine="1"/>
    </xf>
    <xf numFmtId="177" fontId="7" fillId="0" borderId="17" xfId="2" applyNumberFormat="1" applyFont="1" applyBorder="1" applyAlignment="1">
      <alignment horizontal="distributed" vertical="center" justifyLastLine="1"/>
    </xf>
    <xf numFmtId="177" fontId="7" fillId="0" borderId="12" xfId="2" applyNumberFormat="1" applyFont="1" applyBorder="1" applyAlignment="1">
      <alignment horizontal="distributed" vertical="center" justifyLastLine="1"/>
    </xf>
    <xf numFmtId="49" fontId="8" fillId="0" borderId="17" xfId="2" applyNumberFormat="1" applyFont="1" applyBorder="1" applyAlignment="1">
      <alignment horizontal="distributed" vertical="center" wrapText="1"/>
    </xf>
    <xf numFmtId="49" fontId="8" fillId="0" borderId="18" xfId="2" applyNumberFormat="1" applyFont="1" applyBorder="1" applyAlignment="1">
      <alignment horizontal="distributed" vertical="center" wrapText="1"/>
    </xf>
    <xf numFmtId="49" fontId="7" fillId="0" borderId="12" xfId="2" applyNumberFormat="1" applyFont="1" applyBorder="1" applyAlignment="1">
      <alignment horizontal="center" vertical="center"/>
    </xf>
    <xf numFmtId="177" fontId="7" fillId="0" borderId="18" xfId="2" applyNumberFormat="1" applyFont="1" applyBorder="1" applyAlignment="1">
      <alignment horizontal="distributed" vertical="center" justifyLastLine="1"/>
    </xf>
    <xf numFmtId="49" fontId="7" fillId="0" borderId="14" xfId="2" applyNumberFormat="1" applyFont="1" applyFill="1" applyBorder="1" applyAlignment="1">
      <alignment horizontal="distributed" vertical="center" justifyLastLine="1"/>
    </xf>
    <xf numFmtId="49" fontId="7" fillId="0" borderId="4" xfId="2" applyNumberFormat="1" applyFont="1" applyFill="1" applyBorder="1" applyAlignment="1">
      <alignment horizontal="distributed" vertical="center" justifyLastLine="1"/>
    </xf>
    <xf numFmtId="49" fontId="5" fillId="0" borderId="12" xfId="2" applyNumberFormat="1" applyFont="1" applyFill="1" applyBorder="1" applyAlignment="1">
      <alignment horizontal="center" vertical="center"/>
    </xf>
    <xf numFmtId="49" fontId="7" fillId="0" borderId="13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0" fontId="10" fillId="0" borderId="8" xfId="7" applyFont="1" applyFill="1" applyBorder="1" applyAlignment="1">
      <alignment horizontal="distributed" vertical="center"/>
    </xf>
    <xf numFmtId="49" fontId="5" fillId="0" borderId="4" xfId="2" applyNumberFormat="1" applyFont="1" applyFill="1" applyBorder="1" applyAlignment="1">
      <alignment horizontal="distributed" vertical="center" justifyLastLine="1"/>
    </xf>
    <xf numFmtId="49" fontId="7" fillId="0" borderId="14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>
      <alignment horizontal="distributed" vertical="center" justifyLastLine="1"/>
    </xf>
    <xf numFmtId="49" fontId="5" fillId="0" borderId="16" xfId="2" applyNumberFormat="1" applyFont="1" applyFill="1" applyBorder="1" applyAlignment="1">
      <alignment horizontal="distributed" vertical="center" justifyLastLine="1"/>
    </xf>
    <xf numFmtId="0" fontId="7" fillId="0" borderId="16" xfId="7" applyFont="1" applyFill="1" applyBorder="1" applyAlignment="1">
      <alignment horizontal="left" vertical="center"/>
    </xf>
    <xf numFmtId="0" fontId="5" fillId="0" borderId="16" xfId="7" applyFont="1" applyFill="1" applyBorder="1" applyAlignment="1">
      <alignment horizontal="left" vertical="center"/>
    </xf>
    <xf numFmtId="49" fontId="7" fillId="0" borderId="16" xfId="2" applyNumberFormat="1" applyFont="1" applyFill="1" applyBorder="1" applyAlignment="1">
      <alignment horizontal="distributed" vertical="center" justifyLastLine="1"/>
    </xf>
  </cellXfs>
  <cellStyles count="8">
    <cellStyle name="パーセント 2" xfId="1"/>
    <cellStyle name="桁区切り" xfId="2" builtinId="6"/>
    <cellStyle name="桁区切り 2" xfId="3"/>
    <cellStyle name="桁区切り_22-23税目別収入額推移 ○" xfId="4"/>
    <cellStyle name="標準" xfId="0" builtinId="0"/>
    <cellStyle name="標準 2" xfId="5"/>
    <cellStyle name="標準 3" xfId="6"/>
    <cellStyle name="標準_02-05一般会計予算・決算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3</xdr:row>
      <xdr:rowOff>228600</xdr:rowOff>
    </xdr:to>
    <xdr:sp macro="" textlink="">
      <xdr:nvSpPr>
        <xdr:cNvPr id="66390" name="Line 1"/>
        <xdr:cNvSpPr>
          <a:spLocks noChangeShapeType="1"/>
        </xdr:cNvSpPr>
      </xdr:nvSpPr>
      <xdr:spPr bwMode="auto">
        <a:xfrm>
          <a:off x="0" y="466725"/>
          <a:ext cx="20574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4</xdr:col>
      <xdr:colOff>0</xdr:colOff>
      <xdr:row>35</xdr:row>
      <xdr:rowOff>228600</xdr:rowOff>
    </xdr:to>
    <xdr:sp macro="" textlink="">
      <xdr:nvSpPr>
        <xdr:cNvPr id="66391" name="Line 2"/>
        <xdr:cNvSpPr>
          <a:spLocks noChangeShapeType="1"/>
        </xdr:cNvSpPr>
      </xdr:nvSpPr>
      <xdr:spPr bwMode="auto">
        <a:xfrm>
          <a:off x="0" y="7115175"/>
          <a:ext cx="20574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a:spPr>
      <a:bodyPr vertOverflow="clip" wrap="square" lIns="27432" tIns="18288" rIns="27432" bIns="18288" anchor="ctr" upright="1"/>
      <a:lstStyle>
        <a:defPPr algn="ctr" rtl="0">
          <a:defRPr sz="800" b="0" i="0" u="none" strike="noStrike" baseline="0">
            <a:solidFill>
              <a:srgbClr val="000000"/>
            </a:solidFill>
            <a:latin typeface="ＭＳ Ｐ明朝"/>
            <a:ea typeface="ＭＳ Ｐ明朝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view="pageBreakPreview" zoomScaleNormal="85" zoomScaleSheetLayoutView="100" zoomScalePageLayoutView="70" workbookViewId="0">
      <selection activeCell="V4" sqref="V4"/>
    </sheetView>
  </sheetViews>
  <sheetFormatPr defaultRowHeight="18" customHeight="1"/>
  <cols>
    <col min="1" max="1" width="0.875" style="1" customWidth="1"/>
    <col min="2" max="2" width="1.875" style="1" customWidth="1"/>
    <col min="3" max="3" width="23.375" style="1" customWidth="1"/>
    <col min="4" max="4" width="0.875" style="1" customWidth="1"/>
    <col min="5" max="5" width="17.75" style="1" customWidth="1"/>
    <col min="6" max="6" width="0.75" style="1" customWidth="1"/>
    <col min="7" max="7" width="19.875" style="9" customWidth="1"/>
    <col min="8" max="8" width="0.75" style="9" customWidth="1"/>
    <col min="9" max="9" width="18.5" style="1" customWidth="1"/>
    <col min="10" max="10" width="0.875" style="1" customWidth="1"/>
    <col min="11" max="11" width="18.125" style="1" customWidth="1"/>
    <col min="12" max="12" width="1" style="1" customWidth="1"/>
    <col min="13" max="13" width="15.125" style="5" customWidth="1"/>
    <col min="14" max="14" width="0.875" style="5" customWidth="1"/>
    <col min="15" max="15" width="18.125" style="1" customWidth="1"/>
    <col min="16" max="16" width="0.875" style="1" customWidth="1"/>
    <col min="17" max="17" width="15.125" style="5" customWidth="1"/>
    <col min="18" max="18" width="0.875" style="5" customWidth="1"/>
    <col min="19" max="19" width="15.125" style="5" customWidth="1"/>
    <col min="20" max="20" width="0.875" style="5" customWidth="1"/>
    <col min="21" max="16384" width="9" style="1"/>
  </cols>
  <sheetData>
    <row r="1" spans="1:21" ht="18" customHeight="1">
      <c r="A1" s="53" t="s">
        <v>80</v>
      </c>
      <c r="B1" s="52"/>
      <c r="E1" s="2"/>
      <c r="F1" s="2"/>
      <c r="G1" s="3"/>
      <c r="H1" s="3"/>
      <c r="I1" s="2"/>
      <c r="J1" s="2"/>
      <c r="K1" s="2"/>
      <c r="L1" s="2"/>
      <c r="M1" s="4"/>
      <c r="N1" s="4"/>
      <c r="O1" s="2"/>
      <c r="P1" s="2"/>
      <c r="Q1" s="4"/>
      <c r="R1" s="4"/>
      <c r="S1" s="4"/>
      <c r="T1" s="4"/>
    </row>
    <row r="2" spans="1:21" ht="24" customHeight="1" thickBot="1">
      <c r="B2" s="51" t="s">
        <v>41</v>
      </c>
      <c r="C2" s="51"/>
      <c r="E2" s="2"/>
      <c r="F2" s="2"/>
      <c r="G2" s="3"/>
      <c r="H2" s="3"/>
      <c r="I2" s="2"/>
      <c r="J2" s="2"/>
      <c r="K2" s="2"/>
      <c r="L2" s="2"/>
      <c r="M2" s="4"/>
      <c r="N2" s="4"/>
      <c r="O2" s="2"/>
      <c r="P2" s="2"/>
      <c r="S2" s="16" t="s">
        <v>50</v>
      </c>
      <c r="T2" s="6"/>
    </row>
    <row r="3" spans="1:21" s="7" customFormat="1" ht="22.5" customHeight="1">
      <c r="A3" s="114" t="s">
        <v>12</v>
      </c>
      <c r="B3" s="114"/>
      <c r="C3" s="114"/>
      <c r="D3" s="115"/>
      <c r="E3" s="107" t="s">
        <v>81</v>
      </c>
      <c r="F3" s="108"/>
      <c r="G3" s="129" t="s">
        <v>63</v>
      </c>
      <c r="H3" s="130"/>
      <c r="I3" s="107" t="s">
        <v>13</v>
      </c>
      <c r="J3" s="131"/>
      <c r="K3" s="131" t="s">
        <v>14</v>
      </c>
      <c r="L3" s="108"/>
      <c r="M3" s="127" t="s">
        <v>52</v>
      </c>
      <c r="N3" s="132"/>
      <c r="O3" s="107" t="s">
        <v>82</v>
      </c>
      <c r="P3" s="108"/>
      <c r="Q3" s="109" t="s">
        <v>53</v>
      </c>
      <c r="R3" s="110"/>
      <c r="S3" s="127" t="s">
        <v>52</v>
      </c>
      <c r="T3" s="128"/>
      <c r="U3" s="7" t="s">
        <v>16</v>
      </c>
    </row>
    <row r="4" spans="1:21" s="36" customFormat="1" ht="16.5" customHeight="1">
      <c r="B4" s="113" t="s">
        <v>49</v>
      </c>
      <c r="C4" s="113"/>
      <c r="D4" s="40"/>
      <c r="E4" s="86">
        <f>SUM(E5:E30)</f>
        <v>592893000</v>
      </c>
      <c r="F4" s="86"/>
      <c r="G4" s="87">
        <f>SUM(G5:G30)</f>
        <v>26844387</v>
      </c>
      <c r="H4" s="87"/>
      <c r="I4" s="88">
        <f>SUM(I5:I30)</f>
        <v>619737387</v>
      </c>
      <c r="J4" s="88"/>
      <c r="K4" s="88">
        <f>SUM(K5:K30)</f>
        <v>592710351</v>
      </c>
      <c r="L4" s="86"/>
      <c r="M4" s="35">
        <f>SUM(M5:M30)</f>
        <v>100.00000000000001</v>
      </c>
      <c r="N4" s="35"/>
      <c r="O4" s="86">
        <f>SUM(O5:O30)</f>
        <v>614651000</v>
      </c>
      <c r="P4" s="86"/>
      <c r="Q4" s="33">
        <f>IF(O4=0,IF(E4=0,"","皆減"),IF(E4=0,"皆増",O4/E4*100))</f>
        <v>103.66980213967783</v>
      </c>
      <c r="R4" s="35"/>
      <c r="S4" s="35">
        <f>SUM(S5:S30)</f>
        <v>100</v>
      </c>
      <c r="T4" s="35"/>
    </row>
    <row r="5" spans="1:21" ht="16.5" customHeight="1">
      <c r="B5" s="14"/>
      <c r="C5" s="41" t="s">
        <v>0</v>
      </c>
      <c r="D5" s="10"/>
      <c r="E5" s="89">
        <v>219176000</v>
      </c>
      <c r="F5" s="89"/>
      <c r="G5" s="90">
        <f>IF(I5-E5=0,"－",I5-E5)</f>
        <v>4758000</v>
      </c>
      <c r="H5" s="75"/>
      <c r="I5" s="89">
        <v>223934000</v>
      </c>
      <c r="J5" s="18"/>
      <c r="K5" s="18">
        <v>224908035</v>
      </c>
      <c r="L5" s="18"/>
      <c r="M5" s="61">
        <f>ROUND(K5/K$4*100,1)</f>
        <v>37.9</v>
      </c>
      <c r="N5" s="61"/>
      <c r="O5" s="89">
        <v>226624000</v>
      </c>
      <c r="P5" s="18"/>
      <c r="Q5" s="17">
        <f>IF(O5=0,IF(E5=0,"","皆減"),IF(E5=0,"皆増",O5/E5*100))</f>
        <v>103.39818228273168</v>
      </c>
      <c r="R5" s="61"/>
      <c r="S5" s="61">
        <f>ROUND(O5/O$4*100,1)</f>
        <v>36.9</v>
      </c>
      <c r="T5" s="61"/>
    </row>
    <row r="6" spans="1:21" ht="16.5" customHeight="1">
      <c r="B6" s="14"/>
      <c r="C6" s="41" t="s">
        <v>17</v>
      </c>
      <c r="D6" s="10"/>
      <c r="E6" s="89">
        <v>2995001</v>
      </c>
      <c r="F6" s="89"/>
      <c r="G6" s="90">
        <f t="shared" ref="G6:G13" si="0">IF(I6-E6=0,"－",I6-E6)</f>
        <v>76000</v>
      </c>
      <c r="H6" s="75"/>
      <c r="I6" s="89">
        <v>3071001</v>
      </c>
      <c r="J6" s="18"/>
      <c r="K6" s="18">
        <v>3088339</v>
      </c>
      <c r="L6" s="18"/>
      <c r="M6" s="61">
        <f t="shared" ref="M6:M29" si="1">ROUND(K6/K$4*100,1)</f>
        <v>0.5</v>
      </c>
      <c r="N6" s="61"/>
      <c r="O6" s="89">
        <v>3019000</v>
      </c>
      <c r="P6" s="18"/>
      <c r="Q6" s="17">
        <f>IF(O6=0,IF(E6=0,"","皆減"),IF(E6=0,"皆増",O6/E6*100))</f>
        <v>100.80130190273726</v>
      </c>
      <c r="R6" s="61"/>
      <c r="S6" s="61">
        <f>ROUND(O6/O$4*100,1)</f>
        <v>0.5</v>
      </c>
      <c r="T6" s="61"/>
    </row>
    <row r="7" spans="1:21" ht="16.5" customHeight="1">
      <c r="B7" s="14"/>
      <c r="C7" s="41" t="s">
        <v>18</v>
      </c>
      <c r="D7" s="10"/>
      <c r="E7" s="89">
        <v>72000</v>
      </c>
      <c r="F7" s="89"/>
      <c r="G7" s="90">
        <f>IF(I7-E7=0,"－",I7-E7)</f>
        <v>-27000</v>
      </c>
      <c r="H7" s="75"/>
      <c r="I7" s="89">
        <v>45000</v>
      </c>
      <c r="J7" s="18"/>
      <c r="K7" s="18">
        <v>49298</v>
      </c>
      <c r="L7" s="18"/>
      <c r="M7" s="61">
        <f>ROUND(K7/K$4*100,1)</f>
        <v>0</v>
      </c>
      <c r="N7" s="61"/>
      <c r="O7" s="89">
        <v>45000</v>
      </c>
      <c r="P7" s="18"/>
      <c r="Q7" s="17">
        <f t="shared" ref="Q7:Q30" si="2">IF(O7=0,IF(E7=0,"","皆減"),IF(E7=0,"皆増",O7/E7*100))</f>
        <v>62.5</v>
      </c>
      <c r="R7" s="61"/>
      <c r="S7" s="61">
        <f t="shared" ref="S7:S10" si="3">ROUND(O7/O$4*100,1)</f>
        <v>0</v>
      </c>
      <c r="T7" s="61"/>
    </row>
    <row r="8" spans="1:21" ht="16.5" customHeight="1">
      <c r="B8" s="14"/>
      <c r="C8" s="41" t="s">
        <v>42</v>
      </c>
      <c r="D8" s="10"/>
      <c r="E8" s="89">
        <v>455000</v>
      </c>
      <c r="F8" s="75"/>
      <c r="G8" s="90">
        <f t="shared" si="0"/>
        <v>230000</v>
      </c>
      <c r="H8" s="75"/>
      <c r="I8" s="75">
        <v>685000</v>
      </c>
      <c r="J8" s="21"/>
      <c r="K8" s="21">
        <v>591899</v>
      </c>
      <c r="L8" s="21"/>
      <c r="M8" s="61">
        <f t="shared" si="1"/>
        <v>0.1</v>
      </c>
      <c r="N8" s="61"/>
      <c r="O8" s="89">
        <v>685000</v>
      </c>
      <c r="P8" s="18"/>
      <c r="Q8" s="17">
        <f t="shared" si="2"/>
        <v>150.54945054945054</v>
      </c>
      <c r="R8" s="61"/>
      <c r="S8" s="61">
        <f t="shared" si="3"/>
        <v>0.1</v>
      </c>
      <c r="T8" s="61"/>
    </row>
    <row r="9" spans="1:21" ht="16.5" customHeight="1">
      <c r="B9" s="14"/>
      <c r="C9" s="41" t="s">
        <v>43</v>
      </c>
      <c r="D9" s="10"/>
      <c r="E9" s="89">
        <v>516000</v>
      </c>
      <c r="F9" s="75"/>
      <c r="G9" s="90">
        <f t="shared" si="0"/>
        <v>271000</v>
      </c>
      <c r="H9" s="75"/>
      <c r="I9" s="75">
        <v>787000</v>
      </c>
      <c r="J9" s="21"/>
      <c r="K9" s="21">
        <v>461591</v>
      </c>
      <c r="L9" s="21"/>
      <c r="M9" s="61">
        <f t="shared" si="1"/>
        <v>0.1</v>
      </c>
      <c r="N9" s="61"/>
      <c r="O9" s="89">
        <v>787000</v>
      </c>
      <c r="P9" s="18"/>
      <c r="Q9" s="17">
        <f t="shared" si="2"/>
        <v>152.51937984496124</v>
      </c>
      <c r="R9" s="61"/>
      <c r="S9" s="61">
        <f t="shared" si="3"/>
        <v>0.1</v>
      </c>
      <c r="T9" s="61"/>
    </row>
    <row r="10" spans="1:21" ht="16.5" customHeight="1">
      <c r="B10" s="14"/>
      <c r="C10" s="41" t="s">
        <v>62</v>
      </c>
      <c r="D10" s="10"/>
      <c r="E10" s="89">
        <v>267000</v>
      </c>
      <c r="F10" s="75"/>
      <c r="G10" s="90">
        <f t="shared" si="0"/>
        <v>-60000</v>
      </c>
      <c r="H10" s="75" t="s">
        <v>38</v>
      </c>
      <c r="I10" s="91">
        <v>207000</v>
      </c>
      <c r="J10" s="21"/>
      <c r="K10" s="91">
        <v>213089</v>
      </c>
      <c r="L10" s="21"/>
      <c r="M10" s="61">
        <f t="shared" si="1"/>
        <v>0</v>
      </c>
      <c r="N10" s="61"/>
      <c r="O10" s="89">
        <v>206000</v>
      </c>
      <c r="P10" s="18"/>
      <c r="Q10" s="17">
        <f t="shared" si="2"/>
        <v>77.153558052434462</v>
      </c>
      <c r="R10" s="61"/>
      <c r="S10" s="61">
        <f t="shared" si="3"/>
        <v>0</v>
      </c>
      <c r="T10" s="61"/>
    </row>
    <row r="11" spans="1:21" ht="16.5" customHeight="1">
      <c r="B11" s="14"/>
      <c r="C11" s="41" t="s">
        <v>67</v>
      </c>
      <c r="D11" s="10"/>
      <c r="E11" s="89">
        <v>2519000</v>
      </c>
      <c r="F11" s="75"/>
      <c r="G11" s="90">
        <f t="shared" si="0"/>
        <v>1176000</v>
      </c>
      <c r="H11" s="75" t="s">
        <v>38</v>
      </c>
      <c r="I11" s="91">
        <v>3695000</v>
      </c>
      <c r="J11" s="21"/>
      <c r="K11" s="91">
        <v>3664748</v>
      </c>
      <c r="L11" s="21"/>
      <c r="M11" s="17">
        <f t="shared" si="1"/>
        <v>0.6</v>
      </c>
      <c r="N11" s="61"/>
      <c r="O11" s="89">
        <v>3365000</v>
      </c>
      <c r="P11" s="18"/>
      <c r="Q11" s="17">
        <f t="shared" si="2"/>
        <v>133.5847558554982</v>
      </c>
      <c r="R11" s="61"/>
      <c r="S11" s="61">
        <f>ROUND(O11/O$4*100,1)+0.1</f>
        <v>0.6</v>
      </c>
      <c r="T11" s="61"/>
    </row>
    <row r="12" spans="1:21" ht="16.5" customHeight="1">
      <c r="B12" s="14"/>
      <c r="C12" s="41" t="s">
        <v>19</v>
      </c>
      <c r="D12" s="10"/>
      <c r="E12" s="89">
        <v>26496000</v>
      </c>
      <c r="F12" s="89"/>
      <c r="G12" s="90">
        <f t="shared" si="0"/>
        <v>1617000</v>
      </c>
      <c r="H12" s="75"/>
      <c r="I12" s="89">
        <v>28113000</v>
      </c>
      <c r="J12" s="18"/>
      <c r="K12" s="18">
        <v>28720294</v>
      </c>
      <c r="L12" s="18"/>
      <c r="M12" s="61">
        <f>ROUND(K12/K$4*100,1)+0.1</f>
        <v>4.8999999999999995</v>
      </c>
      <c r="N12" s="61"/>
      <c r="O12" s="89">
        <v>28356000</v>
      </c>
      <c r="P12" s="18"/>
      <c r="Q12" s="17">
        <f t="shared" si="2"/>
        <v>107.01992753623189</v>
      </c>
      <c r="R12" s="61"/>
      <c r="S12" s="61">
        <f t="shared" ref="S12:S18" si="4">ROUND(O12/O$4*100,1)</f>
        <v>4.5999999999999996</v>
      </c>
      <c r="T12" s="61"/>
    </row>
    <row r="13" spans="1:21" ht="16.5" customHeight="1">
      <c r="B13" s="14"/>
      <c r="C13" s="41" t="s">
        <v>20</v>
      </c>
      <c r="D13" s="10"/>
      <c r="E13" s="89">
        <v>123000</v>
      </c>
      <c r="F13" s="89"/>
      <c r="G13" s="90">
        <f t="shared" si="0"/>
        <v>2000</v>
      </c>
      <c r="H13" s="75"/>
      <c r="I13" s="89">
        <v>125000</v>
      </c>
      <c r="J13" s="18"/>
      <c r="K13" s="18">
        <v>127517</v>
      </c>
      <c r="L13" s="18"/>
      <c r="M13" s="61">
        <f t="shared" si="1"/>
        <v>0</v>
      </c>
      <c r="N13" s="61"/>
      <c r="O13" s="89">
        <v>124000</v>
      </c>
      <c r="P13" s="18"/>
      <c r="Q13" s="17">
        <f t="shared" si="2"/>
        <v>100.8130081300813</v>
      </c>
      <c r="R13" s="61"/>
      <c r="S13" s="61">
        <f t="shared" si="4"/>
        <v>0</v>
      </c>
      <c r="T13" s="61"/>
    </row>
    <row r="14" spans="1:21" ht="16.5" customHeight="1">
      <c r="B14" s="14"/>
      <c r="C14" s="41" t="s">
        <v>21</v>
      </c>
      <c r="D14" s="10"/>
      <c r="E14" s="89">
        <v>1</v>
      </c>
      <c r="F14" s="89"/>
      <c r="G14" s="90" t="str">
        <f t="shared" ref="G14:G30" si="5">IF(I14-E14=0,"－",I14-E14)</f>
        <v>－</v>
      </c>
      <c r="H14" s="75"/>
      <c r="I14" s="89">
        <v>1</v>
      </c>
      <c r="J14" s="18"/>
      <c r="K14" s="21">
        <v>77</v>
      </c>
      <c r="L14" s="18"/>
      <c r="M14" s="61">
        <f>ROUND(K14/K$4*100,1)</f>
        <v>0</v>
      </c>
      <c r="N14" s="61"/>
      <c r="O14" s="89">
        <v>1</v>
      </c>
      <c r="P14" s="18"/>
      <c r="Q14" s="17">
        <f t="shared" si="2"/>
        <v>100</v>
      </c>
      <c r="R14" s="61"/>
      <c r="S14" s="61">
        <f t="shared" si="4"/>
        <v>0</v>
      </c>
      <c r="T14" s="61"/>
    </row>
    <row r="15" spans="1:21" ht="16.5" customHeight="1">
      <c r="B15" s="14"/>
      <c r="C15" s="41" t="s">
        <v>65</v>
      </c>
      <c r="D15" s="10"/>
      <c r="E15" s="89">
        <v>365000</v>
      </c>
      <c r="F15" s="89"/>
      <c r="G15" s="90">
        <f>IF(I15-E15=0,"－",I15-E15)</f>
        <v>32000</v>
      </c>
      <c r="H15" s="75"/>
      <c r="I15" s="89">
        <v>397000</v>
      </c>
      <c r="J15" s="18"/>
      <c r="K15" s="18">
        <v>381399</v>
      </c>
      <c r="L15" s="18"/>
      <c r="M15" s="61">
        <f>ROUND(K15/K$4*100,1)</f>
        <v>0.1</v>
      </c>
      <c r="N15" s="61"/>
      <c r="O15" s="89">
        <v>399000</v>
      </c>
      <c r="P15" s="18"/>
      <c r="Q15" s="17">
        <f>IF(O15=0,IF(E15=0,"","皆減"),IF(E15=0,"皆増",O15/E15*100))</f>
        <v>109.31506849315069</v>
      </c>
      <c r="R15" s="61"/>
      <c r="S15" s="61">
        <f t="shared" si="4"/>
        <v>0.1</v>
      </c>
      <c r="T15" s="61"/>
    </row>
    <row r="16" spans="1:21" ht="16.5" customHeight="1">
      <c r="B16" s="14"/>
      <c r="C16" s="41" t="s">
        <v>22</v>
      </c>
      <c r="D16" s="10"/>
      <c r="E16" s="89">
        <v>6504000</v>
      </c>
      <c r="F16" s="89"/>
      <c r="G16" s="90">
        <f t="shared" si="5"/>
        <v>167000</v>
      </c>
      <c r="H16" s="75"/>
      <c r="I16" s="89">
        <v>6671000</v>
      </c>
      <c r="J16" s="18"/>
      <c r="K16" s="89">
        <v>6693647</v>
      </c>
      <c r="L16" s="18"/>
      <c r="M16" s="61">
        <f>ROUND(K16/K$4*100,1)</f>
        <v>1.1000000000000001</v>
      </c>
      <c r="N16" s="61"/>
      <c r="O16" s="89">
        <v>6566000</v>
      </c>
      <c r="P16" s="18"/>
      <c r="Q16" s="17">
        <f t="shared" si="2"/>
        <v>100.95325953259533</v>
      </c>
      <c r="R16" s="61"/>
      <c r="S16" s="61">
        <f t="shared" si="4"/>
        <v>1.1000000000000001</v>
      </c>
      <c r="T16" s="61"/>
    </row>
    <row r="17" spans="1:21" ht="16.5" customHeight="1">
      <c r="B17" s="14"/>
      <c r="C17" s="42" t="s">
        <v>23</v>
      </c>
      <c r="D17" s="10"/>
      <c r="E17" s="89">
        <v>244000</v>
      </c>
      <c r="F17" s="89"/>
      <c r="G17" s="90">
        <f t="shared" si="5"/>
        <v>9188</v>
      </c>
      <c r="H17" s="75"/>
      <c r="I17" s="89">
        <v>253188</v>
      </c>
      <c r="J17" s="18"/>
      <c r="K17" s="18">
        <v>253188</v>
      </c>
      <c r="L17" s="18"/>
      <c r="M17" s="61">
        <f>ROUND(K17/K$4*100,1)</f>
        <v>0</v>
      </c>
      <c r="N17" s="61"/>
      <c r="O17" s="89">
        <v>253000</v>
      </c>
      <c r="P17" s="18"/>
      <c r="Q17" s="17">
        <f>IF(O17=0,IF(E17=0,"","皆減"),IF(E17=0,"皆増",O17/E17*100))</f>
        <v>103.68852459016394</v>
      </c>
      <c r="R17" s="61"/>
      <c r="S17" s="61">
        <f t="shared" si="4"/>
        <v>0</v>
      </c>
      <c r="T17" s="61"/>
    </row>
    <row r="18" spans="1:21" ht="16.5" customHeight="1">
      <c r="B18" s="14"/>
      <c r="C18" s="41" t="s">
        <v>24</v>
      </c>
      <c r="D18" s="10"/>
      <c r="E18" s="89">
        <v>1560000</v>
      </c>
      <c r="F18" s="75"/>
      <c r="G18" s="90">
        <f t="shared" si="5"/>
        <v>231481</v>
      </c>
      <c r="H18" s="75"/>
      <c r="I18" s="75">
        <v>1791481</v>
      </c>
      <c r="J18" s="21"/>
      <c r="K18" s="18">
        <v>1791897</v>
      </c>
      <c r="L18" s="21"/>
      <c r="M18" s="61">
        <f>ROUND(K18/K$4*100,1)</f>
        <v>0.3</v>
      </c>
      <c r="N18" s="61"/>
      <c r="O18" s="89">
        <v>1443000</v>
      </c>
      <c r="P18" s="18"/>
      <c r="Q18" s="17">
        <f t="shared" si="2"/>
        <v>92.5</v>
      </c>
      <c r="R18" s="61"/>
      <c r="S18" s="61">
        <f t="shared" si="4"/>
        <v>0.2</v>
      </c>
      <c r="T18" s="61"/>
    </row>
    <row r="19" spans="1:21" ht="16.5" customHeight="1">
      <c r="B19" s="14"/>
      <c r="C19" s="41" t="s">
        <v>2</v>
      </c>
      <c r="D19" s="10"/>
      <c r="E19" s="89">
        <v>21200000</v>
      </c>
      <c r="F19" s="89"/>
      <c r="G19" s="90">
        <f t="shared" si="5"/>
        <v>4785776</v>
      </c>
      <c r="H19" s="75"/>
      <c r="I19" s="89">
        <v>25985776</v>
      </c>
      <c r="J19" s="18"/>
      <c r="K19" s="21">
        <v>26630380</v>
      </c>
      <c r="L19" s="18"/>
      <c r="M19" s="61">
        <f t="shared" si="1"/>
        <v>4.5</v>
      </c>
      <c r="N19" s="61"/>
      <c r="O19" s="89">
        <v>22426908</v>
      </c>
      <c r="P19" s="18"/>
      <c r="Q19" s="17">
        <f t="shared" si="2"/>
        <v>105.78730188679246</v>
      </c>
      <c r="R19" s="61"/>
      <c r="S19" s="61">
        <f>ROUND(O19/O$4*100,1)+0.1</f>
        <v>3.7</v>
      </c>
      <c r="T19" s="61"/>
    </row>
    <row r="20" spans="1:21" ht="16.5" customHeight="1">
      <c r="B20" s="14"/>
      <c r="C20" s="41" t="s">
        <v>25</v>
      </c>
      <c r="D20" s="10"/>
      <c r="E20" s="89">
        <v>317000</v>
      </c>
      <c r="F20" s="89"/>
      <c r="G20" s="90" t="str">
        <f>IF(I20-E20=0,"－",I20-E20)</f>
        <v>－</v>
      </c>
      <c r="H20" s="75"/>
      <c r="I20" s="89">
        <v>317000</v>
      </c>
      <c r="J20" s="18"/>
      <c r="K20" s="18">
        <v>276145</v>
      </c>
      <c r="L20" s="18"/>
      <c r="M20" s="61">
        <f>ROUND(K20/K$4*100,1)</f>
        <v>0</v>
      </c>
      <c r="N20" s="61"/>
      <c r="O20" s="89">
        <v>273000</v>
      </c>
      <c r="P20" s="18"/>
      <c r="Q20" s="17">
        <f t="shared" si="2"/>
        <v>86.119873817034701</v>
      </c>
      <c r="R20" s="61"/>
      <c r="S20" s="61">
        <f t="shared" ref="S20:S30" si="6">ROUND(O20/O$4*100,1)</f>
        <v>0</v>
      </c>
      <c r="T20" s="61"/>
    </row>
    <row r="21" spans="1:21" ht="16.5" customHeight="1">
      <c r="B21" s="14"/>
      <c r="C21" s="41" t="s">
        <v>26</v>
      </c>
      <c r="D21" s="10"/>
      <c r="E21" s="89">
        <v>2287405</v>
      </c>
      <c r="F21" s="89"/>
      <c r="G21" s="90">
        <f t="shared" si="5"/>
        <v>-412</v>
      </c>
      <c r="H21" s="75"/>
      <c r="I21" s="89">
        <v>2286993</v>
      </c>
      <c r="J21" s="18"/>
      <c r="K21" s="18">
        <v>2390482</v>
      </c>
      <c r="L21" s="18"/>
      <c r="M21" s="61">
        <f t="shared" si="1"/>
        <v>0.4</v>
      </c>
      <c r="N21" s="61"/>
      <c r="O21" s="89">
        <v>2189454</v>
      </c>
      <c r="P21" s="18"/>
      <c r="Q21" s="17">
        <f t="shared" si="2"/>
        <v>95.717811231504697</v>
      </c>
      <c r="R21" s="61"/>
      <c r="S21" s="61">
        <f t="shared" si="6"/>
        <v>0.4</v>
      </c>
      <c r="T21" s="61"/>
    </row>
    <row r="22" spans="1:21" ht="16.5" customHeight="1">
      <c r="B22" s="14"/>
      <c r="C22" s="41" t="s">
        <v>5</v>
      </c>
      <c r="D22" s="10"/>
      <c r="E22" s="89">
        <v>15459763</v>
      </c>
      <c r="F22" s="89"/>
      <c r="G22" s="90">
        <f t="shared" si="5"/>
        <v>-150761</v>
      </c>
      <c r="H22" s="75"/>
      <c r="I22" s="89">
        <v>15309002</v>
      </c>
      <c r="J22" s="18"/>
      <c r="K22" s="18">
        <v>14842803</v>
      </c>
      <c r="L22" s="18"/>
      <c r="M22" s="61">
        <f t="shared" si="1"/>
        <v>2.5</v>
      </c>
      <c r="N22" s="61"/>
      <c r="O22" s="89">
        <v>15480457</v>
      </c>
      <c r="P22" s="18"/>
      <c r="Q22" s="17">
        <f t="shared" si="2"/>
        <v>100.1338571619759</v>
      </c>
      <c r="R22" s="61"/>
      <c r="S22" s="61">
        <f t="shared" si="6"/>
        <v>2.5</v>
      </c>
      <c r="T22" s="61"/>
    </row>
    <row r="23" spans="1:21" ht="16.5" customHeight="1">
      <c r="B23" s="14"/>
      <c r="C23" s="41" t="s">
        <v>4</v>
      </c>
      <c r="D23" s="10"/>
      <c r="E23" s="89">
        <v>114990025</v>
      </c>
      <c r="F23" s="89"/>
      <c r="G23" s="90">
        <f t="shared" si="5"/>
        <v>29749900</v>
      </c>
      <c r="H23" s="75"/>
      <c r="I23" s="89">
        <v>144739925</v>
      </c>
      <c r="J23" s="18"/>
      <c r="K23" s="18">
        <v>138940648</v>
      </c>
      <c r="L23" s="18"/>
      <c r="M23" s="61">
        <f>ROUND(K23/K$4*100,1)</f>
        <v>23.4</v>
      </c>
      <c r="N23" s="61"/>
      <c r="O23" s="89">
        <v>120543104</v>
      </c>
      <c r="P23" s="18"/>
      <c r="Q23" s="17">
        <f t="shared" si="2"/>
        <v>104.82918322697992</v>
      </c>
      <c r="R23" s="61"/>
      <c r="S23" s="61">
        <f t="shared" si="6"/>
        <v>19.600000000000001</v>
      </c>
      <c r="T23" s="61"/>
    </row>
    <row r="24" spans="1:21" ht="16.5" customHeight="1">
      <c r="B24" s="14"/>
      <c r="C24" s="41" t="s">
        <v>27</v>
      </c>
      <c r="D24" s="10"/>
      <c r="E24" s="89">
        <v>29531505</v>
      </c>
      <c r="F24" s="89"/>
      <c r="G24" s="90">
        <f t="shared" si="5"/>
        <v>2441105</v>
      </c>
      <c r="H24" s="75"/>
      <c r="I24" s="89">
        <v>31972610</v>
      </c>
      <c r="J24" s="18"/>
      <c r="K24" s="18">
        <v>30646970</v>
      </c>
      <c r="L24" s="18"/>
      <c r="M24" s="61">
        <f t="shared" si="1"/>
        <v>5.2</v>
      </c>
      <c r="N24" s="61"/>
      <c r="O24" s="89">
        <v>32614750</v>
      </c>
      <c r="P24" s="18"/>
      <c r="Q24" s="17">
        <f t="shared" si="2"/>
        <v>110.44052783628872</v>
      </c>
      <c r="R24" s="61"/>
      <c r="S24" s="61">
        <f t="shared" si="6"/>
        <v>5.3</v>
      </c>
      <c r="T24" s="61"/>
    </row>
    <row r="25" spans="1:21" ht="16.5" customHeight="1">
      <c r="B25" s="14"/>
      <c r="C25" s="41" t="s">
        <v>28</v>
      </c>
      <c r="D25" s="10"/>
      <c r="E25" s="89">
        <v>5785312</v>
      </c>
      <c r="F25" s="89"/>
      <c r="G25" s="90">
        <f t="shared" si="5"/>
        <v>-1631043</v>
      </c>
      <c r="H25" s="75"/>
      <c r="I25" s="89">
        <v>4154269</v>
      </c>
      <c r="J25" s="18"/>
      <c r="K25" s="18">
        <v>3540612</v>
      </c>
      <c r="L25" s="18"/>
      <c r="M25" s="61">
        <f t="shared" si="1"/>
        <v>0.6</v>
      </c>
      <c r="N25" s="61"/>
      <c r="O25" s="89">
        <v>4330910</v>
      </c>
      <c r="P25" s="18"/>
      <c r="Q25" s="17">
        <f t="shared" si="2"/>
        <v>74.860439678966316</v>
      </c>
      <c r="R25" s="61"/>
      <c r="S25" s="61">
        <f t="shared" si="6"/>
        <v>0.7</v>
      </c>
      <c r="T25" s="61"/>
    </row>
    <row r="26" spans="1:21" ht="16.5" customHeight="1">
      <c r="B26" s="14"/>
      <c r="C26" s="41" t="s">
        <v>46</v>
      </c>
      <c r="D26" s="10"/>
      <c r="E26" s="89">
        <v>736250</v>
      </c>
      <c r="F26" s="89"/>
      <c r="G26" s="90">
        <f t="shared" si="5"/>
        <v>218850</v>
      </c>
      <c r="H26" s="75"/>
      <c r="I26" s="89">
        <v>955100</v>
      </c>
      <c r="J26" s="18"/>
      <c r="K26" s="18">
        <v>941577</v>
      </c>
      <c r="L26" s="18"/>
      <c r="M26" s="61">
        <f t="shared" si="1"/>
        <v>0.2</v>
      </c>
      <c r="N26" s="61"/>
      <c r="O26" s="89">
        <v>638048</v>
      </c>
      <c r="P26" s="18"/>
      <c r="Q26" s="17">
        <f>IF(O26=0,IF(E26=0,"","皆減"),IF(E26=0,"皆増",O26/E26*100))</f>
        <v>86.661867572156197</v>
      </c>
      <c r="R26" s="61"/>
      <c r="S26" s="61">
        <f t="shared" si="6"/>
        <v>0.1</v>
      </c>
      <c r="T26" s="61"/>
    </row>
    <row r="27" spans="1:21" ht="16.5" customHeight="1">
      <c r="B27" s="14"/>
      <c r="C27" s="41" t="s">
        <v>29</v>
      </c>
      <c r="D27" s="10"/>
      <c r="E27" s="89">
        <v>43001098</v>
      </c>
      <c r="F27" s="89"/>
      <c r="G27" s="90">
        <f t="shared" si="5"/>
        <v>-13422618</v>
      </c>
      <c r="H27" s="75"/>
      <c r="I27" s="89">
        <v>29578480</v>
      </c>
      <c r="J27" s="18"/>
      <c r="K27" s="18">
        <v>14496288</v>
      </c>
      <c r="L27" s="18"/>
      <c r="M27" s="61">
        <f>ROUND(K27/K$4*100,1)+0.1</f>
        <v>2.5</v>
      </c>
      <c r="N27" s="61"/>
      <c r="O27" s="89">
        <v>44821353</v>
      </c>
      <c r="P27" s="18"/>
      <c r="Q27" s="17">
        <f t="shared" si="2"/>
        <v>104.23304307252805</v>
      </c>
      <c r="R27" s="61"/>
      <c r="S27" s="61">
        <f t="shared" si="6"/>
        <v>7.3</v>
      </c>
      <c r="T27" s="61"/>
    </row>
    <row r="28" spans="1:21" ht="16.5" customHeight="1">
      <c r="B28" s="14"/>
      <c r="C28" s="41" t="s">
        <v>30</v>
      </c>
      <c r="D28" s="10"/>
      <c r="E28" s="89">
        <v>1</v>
      </c>
      <c r="F28" s="89"/>
      <c r="G28" s="90">
        <f t="shared" si="5"/>
        <v>1893833</v>
      </c>
      <c r="H28" s="75"/>
      <c r="I28" s="89">
        <v>1893834</v>
      </c>
      <c r="J28" s="18"/>
      <c r="K28" s="18">
        <v>5216530</v>
      </c>
      <c r="L28" s="18"/>
      <c r="M28" s="61">
        <f>ROUND(K28/K$4*100,1)</f>
        <v>0.9</v>
      </c>
      <c r="N28" s="61"/>
      <c r="O28" s="89">
        <v>1</v>
      </c>
      <c r="P28" s="18"/>
      <c r="Q28" s="17">
        <f t="shared" si="2"/>
        <v>100</v>
      </c>
      <c r="R28" s="61"/>
      <c r="S28" s="61">
        <f t="shared" si="6"/>
        <v>0</v>
      </c>
      <c r="T28" s="61"/>
    </row>
    <row r="29" spans="1:21" ht="16.5" customHeight="1">
      <c r="B29" s="14"/>
      <c r="C29" s="41" t="s">
        <v>3</v>
      </c>
      <c r="D29" s="10"/>
      <c r="E29" s="89">
        <v>37648539</v>
      </c>
      <c r="F29" s="89"/>
      <c r="G29" s="90">
        <f t="shared" si="5"/>
        <v>-5098312</v>
      </c>
      <c r="H29" s="75"/>
      <c r="I29" s="89">
        <v>32550227</v>
      </c>
      <c r="J29" s="18"/>
      <c r="K29" s="18">
        <v>31128798</v>
      </c>
      <c r="L29" s="18"/>
      <c r="M29" s="61">
        <f t="shared" si="1"/>
        <v>5.3</v>
      </c>
      <c r="N29" s="61"/>
      <c r="O29" s="89">
        <v>36356214</v>
      </c>
      <c r="P29" s="18"/>
      <c r="Q29" s="17">
        <f t="shared" si="2"/>
        <v>96.567396679058376</v>
      </c>
      <c r="R29" s="61"/>
      <c r="S29" s="61">
        <f t="shared" si="6"/>
        <v>5.9</v>
      </c>
      <c r="T29" s="61"/>
    </row>
    <row r="30" spans="1:21" ht="16.5" customHeight="1" thickBot="1">
      <c r="A30" s="8"/>
      <c r="B30" s="15"/>
      <c r="C30" s="43" t="s">
        <v>1</v>
      </c>
      <c r="D30" s="11"/>
      <c r="E30" s="92">
        <v>60644100</v>
      </c>
      <c r="F30" s="92"/>
      <c r="G30" s="93">
        <f t="shared" si="5"/>
        <v>-424600</v>
      </c>
      <c r="H30" s="94"/>
      <c r="I30" s="92">
        <v>60219500</v>
      </c>
      <c r="J30" s="19"/>
      <c r="K30" s="19">
        <v>52714100</v>
      </c>
      <c r="L30" s="19"/>
      <c r="M30" s="65">
        <f>ROUND(K30/K$4*100,1)</f>
        <v>8.9</v>
      </c>
      <c r="N30" s="65"/>
      <c r="O30" s="92">
        <v>63104800</v>
      </c>
      <c r="P30" s="19"/>
      <c r="Q30" s="24">
        <f t="shared" si="2"/>
        <v>104.05760824218679</v>
      </c>
      <c r="R30" s="65"/>
      <c r="S30" s="65">
        <f t="shared" si="6"/>
        <v>10.3</v>
      </c>
      <c r="T30" s="65"/>
    </row>
    <row r="31" spans="1:21" ht="28.5" customHeight="1">
      <c r="E31" s="22"/>
      <c r="F31" s="22"/>
      <c r="G31" s="95"/>
      <c r="H31" s="95"/>
      <c r="I31" s="22"/>
      <c r="J31" s="22"/>
      <c r="K31" s="22"/>
      <c r="L31" s="22"/>
      <c r="M31" s="96"/>
      <c r="N31" s="96"/>
      <c r="O31" s="22"/>
      <c r="P31" s="22"/>
      <c r="Q31" s="96"/>
      <c r="R31" s="96"/>
      <c r="S31" s="96"/>
      <c r="T31" s="96"/>
    </row>
    <row r="32" spans="1:21" s="7" customFormat="1" ht="24" customHeight="1" thickBot="1">
      <c r="B32" s="51" t="s">
        <v>47</v>
      </c>
      <c r="E32" s="97"/>
      <c r="F32" s="97"/>
      <c r="G32" s="98"/>
      <c r="H32" s="98"/>
      <c r="I32" s="97"/>
      <c r="J32" s="97"/>
      <c r="K32" s="97"/>
      <c r="L32" s="97"/>
      <c r="M32" s="99"/>
      <c r="N32" s="99"/>
      <c r="O32" s="97"/>
      <c r="P32" s="97"/>
      <c r="Q32" s="100"/>
      <c r="R32" s="100"/>
      <c r="S32" s="101" t="s">
        <v>54</v>
      </c>
      <c r="T32" s="101"/>
      <c r="U32" s="7" t="s">
        <v>15</v>
      </c>
    </row>
    <row r="33" spans="1:20" ht="21" customHeight="1">
      <c r="A33" s="111" t="s">
        <v>12</v>
      </c>
      <c r="B33" s="111"/>
      <c r="C33" s="111"/>
      <c r="D33" s="112"/>
      <c r="E33" s="118" t="str">
        <f>E3</f>
        <v>令和４年度当初予算額</v>
      </c>
      <c r="F33" s="119"/>
      <c r="G33" s="120" t="s">
        <v>64</v>
      </c>
      <c r="H33" s="121"/>
      <c r="I33" s="118" t="s">
        <v>13</v>
      </c>
      <c r="J33" s="122"/>
      <c r="K33" s="122" t="s">
        <v>14</v>
      </c>
      <c r="L33" s="125"/>
      <c r="M33" s="116" t="s">
        <v>52</v>
      </c>
      <c r="N33" s="126"/>
      <c r="O33" s="118" t="str">
        <f>O3</f>
        <v>令和５年度当初予算額</v>
      </c>
      <c r="P33" s="119"/>
      <c r="Q33" s="123" t="s">
        <v>56</v>
      </c>
      <c r="R33" s="124"/>
      <c r="S33" s="116" t="s">
        <v>55</v>
      </c>
      <c r="T33" s="117"/>
    </row>
    <row r="34" spans="1:20" s="36" customFormat="1" ht="15.75" customHeight="1">
      <c r="B34" s="113" t="s">
        <v>48</v>
      </c>
      <c r="C34" s="113"/>
      <c r="D34" s="44"/>
      <c r="E34" s="102">
        <f>SUM(E35:E47)</f>
        <v>592893000</v>
      </c>
      <c r="F34" s="86"/>
      <c r="G34" s="87">
        <f>SUM(G35:G47)</f>
        <v>26844387</v>
      </c>
      <c r="H34" s="87"/>
      <c r="I34" s="86">
        <f>SUM(I35:I47)</f>
        <v>619737387</v>
      </c>
      <c r="J34" s="86"/>
      <c r="K34" s="86">
        <f>SUM(K35:K47)</f>
        <v>585293412</v>
      </c>
      <c r="L34" s="86"/>
      <c r="M34" s="35">
        <f>SUM(M35:M47)</f>
        <v>100.00000000000001</v>
      </c>
      <c r="N34" s="35"/>
      <c r="O34" s="86">
        <f>SUM(O35:O47)</f>
        <v>614651000</v>
      </c>
      <c r="P34" s="86"/>
      <c r="Q34" s="35">
        <f>IF(O34=0,IF(E34=0,"","皆減"),IF(E34=0,"皆増",O34/E34*100))</f>
        <v>103.66980213967783</v>
      </c>
      <c r="R34" s="35"/>
      <c r="S34" s="35">
        <f>SUM(S35:S47)</f>
        <v>100</v>
      </c>
      <c r="T34" s="35"/>
    </row>
    <row r="35" spans="1:20" ht="15.75" customHeight="1">
      <c r="B35" s="14"/>
      <c r="C35" s="41" t="s">
        <v>31</v>
      </c>
      <c r="D35" s="12"/>
      <c r="E35" s="103">
        <v>1578390</v>
      </c>
      <c r="F35" s="18"/>
      <c r="G35" s="90">
        <f t="shared" ref="G35:G47" si="7">IF(I35-E35=0,"－",I35-E35)</f>
        <v>-30000</v>
      </c>
      <c r="H35" s="90"/>
      <c r="I35" s="18">
        <v>1548390</v>
      </c>
      <c r="J35" s="18"/>
      <c r="K35" s="18">
        <v>1434580</v>
      </c>
      <c r="L35" s="18"/>
      <c r="M35" s="61">
        <f>ROUND(K35/K$34*100,1)</f>
        <v>0.2</v>
      </c>
      <c r="N35" s="61"/>
      <c r="O35" s="18">
        <v>1584663</v>
      </c>
      <c r="P35" s="18"/>
      <c r="Q35" s="61">
        <f t="shared" ref="Q35:Q47" si="8">IF(O35=0,IF(E35=0,"","皆減"),IF(E35=0,"皆増",O35/E35*100))</f>
        <v>100.39743029289339</v>
      </c>
      <c r="R35" s="61"/>
      <c r="S35" s="61">
        <f t="shared" ref="S35:S47" si="9">ROUND(O35/O$34*100,1)</f>
        <v>0.3</v>
      </c>
      <c r="T35" s="61"/>
    </row>
    <row r="36" spans="1:20" ht="15.75" customHeight="1">
      <c r="B36" s="14"/>
      <c r="C36" s="41" t="s">
        <v>10</v>
      </c>
      <c r="D36" s="12"/>
      <c r="E36" s="103">
        <v>41109536</v>
      </c>
      <c r="F36" s="18"/>
      <c r="G36" s="90">
        <f t="shared" si="7"/>
        <v>-806368</v>
      </c>
      <c r="H36" s="90"/>
      <c r="I36" s="18">
        <v>40303168</v>
      </c>
      <c r="J36" s="18"/>
      <c r="K36" s="18">
        <v>38156155</v>
      </c>
      <c r="L36" s="18"/>
      <c r="M36" s="61">
        <f>ROUND(K36/K$34*100,1)</f>
        <v>6.5</v>
      </c>
      <c r="N36" s="61"/>
      <c r="O36" s="18">
        <v>45068311</v>
      </c>
      <c r="P36" s="18"/>
      <c r="Q36" s="61">
        <f>IF(O36=0,IF(E36=0,"","皆減"),IF(E36=0,"皆増",O36/E36*100))</f>
        <v>109.6298216550048</v>
      </c>
      <c r="R36" s="61"/>
      <c r="S36" s="61">
        <f t="shared" si="9"/>
        <v>7.3</v>
      </c>
      <c r="T36" s="61"/>
    </row>
    <row r="37" spans="1:20" ht="15.75" customHeight="1">
      <c r="B37" s="14"/>
      <c r="C37" s="41" t="s">
        <v>32</v>
      </c>
      <c r="D37" s="12"/>
      <c r="E37" s="103">
        <v>23866344</v>
      </c>
      <c r="F37" s="18"/>
      <c r="G37" s="90">
        <f t="shared" si="7"/>
        <v>-992376</v>
      </c>
      <c r="H37" s="90"/>
      <c r="I37" s="18">
        <v>22873968</v>
      </c>
      <c r="J37" s="18"/>
      <c r="K37" s="18">
        <v>19584828</v>
      </c>
      <c r="L37" s="18"/>
      <c r="M37" s="61">
        <f>ROUND(K37/K$34*100,1)+0.1</f>
        <v>3.4</v>
      </c>
      <c r="N37" s="61"/>
      <c r="O37" s="18">
        <v>25289929</v>
      </c>
      <c r="P37" s="18"/>
      <c r="Q37" s="61">
        <f t="shared" si="8"/>
        <v>105.96482226184287</v>
      </c>
      <c r="R37" s="61"/>
      <c r="S37" s="61">
        <f t="shared" si="9"/>
        <v>4.0999999999999996</v>
      </c>
      <c r="T37" s="61"/>
    </row>
    <row r="38" spans="1:20" ht="15.75" customHeight="1">
      <c r="B38" s="14"/>
      <c r="C38" s="41" t="s">
        <v>7</v>
      </c>
      <c r="D38" s="12"/>
      <c r="E38" s="103">
        <v>235223426</v>
      </c>
      <c r="F38" s="18"/>
      <c r="G38" s="90">
        <f t="shared" si="7"/>
        <v>25711208</v>
      </c>
      <c r="H38" s="90"/>
      <c r="I38" s="18">
        <v>260934634</v>
      </c>
      <c r="J38" s="18"/>
      <c r="K38" s="18">
        <v>243802843</v>
      </c>
      <c r="L38" s="18"/>
      <c r="M38" s="61">
        <f>ROUND(K38/K$34*100,1)</f>
        <v>41.7</v>
      </c>
      <c r="N38" s="61"/>
      <c r="O38" s="18">
        <v>245667905</v>
      </c>
      <c r="P38" s="18"/>
      <c r="Q38" s="61">
        <f t="shared" si="8"/>
        <v>104.44023759776375</v>
      </c>
      <c r="R38" s="61"/>
      <c r="S38" s="61">
        <f t="shared" si="9"/>
        <v>40</v>
      </c>
      <c r="T38" s="61"/>
    </row>
    <row r="39" spans="1:20" ht="15.75" customHeight="1">
      <c r="B39" s="14"/>
      <c r="C39" s="41" t="s">
        <v>33</v>
      </c>
      <c r="D39" s="12"/>
      <c r="E39" s="103">
        <v>17345705</v>
      </c>
      <c r="F39" s="18"/>
      <c r="G39" s="90">
        <f t="shared" si="7"/>
        <v>-268253</v>
      </c>
      <c r="H39" s="90"/>
      <c r="I39" s="18">
        <v>17077452</v>
      </c>
      <c r="J39" s="18"/>
      <c r="K39" s="18">
        <v>16530745</v>
      </c>
      <c r="L39" s="18"/>
      <c r="M39" s="61">
        <f>ROUND(K39/K$34*100,1)</f>
        <v>2.8</v>
      </c>
      <c r="N39" s="61"/>
      <c r="O39" s="18">
        <v>17825648</v>
      </c>
      <c r="P39" s="18"/>
      <c r="Q39" s="61">
        <f t="shared" si="8"/>
        <v>102.76692702891003</v>
      </c>
      <c r="R39" s="61"/>
      <c r="S39" s="61">
        <f t="shared" si="9"/>
        <v>2.9</v>
      </c>
      <c r="T39" s="61"/>
    </row>
    <row r="40" spans="1:20" ht="15.75" customHeight="1">
      <c r="B40" s="14"/>
      <c r="C40" s="41" t="s">
        <v>11</v>
      </c>
      <c r="D40" s="12"/>
      <c r="E40" s="103">
        <v>32144973</v>
      </c>
      <c r="F40" s="18"/>
      <c r="G40" s="90">
        <f t="shared" si="7"/>
        <v>-2522413</v>
      </c>
      <c r="H40" s="90"/>
      <c r="I40" s="18">
        <v>29622560</v>
      </c>
      <c r="J40" s="18"/>
      <c r="K40" s="18">
        <v>28693200</v>
      </c>
      <c r="L40" s="18"/>
      <c r="M40" s="61">
        <f t="shared" ref="M40:M46" si="10">ROUND(K40/K$34*100,1)</f>
        <v>4.9000000000000004</v>
      </c>
      <c r="N40" s="61"/>
      <c r="O40" s="18">
        <v>29934692</v>
      </c>
      <c r="P40" s="18"/>
      <c r="Q40" s="61">
        <f t="shared" si="8"/>
        <v>93.124022844878425</v>
      </c>
      <c r="R40" s="61"/>
      <c r="S40" s="61">
        <f t="shared" si="9"/>
        <v>4.9000000000000004</v>
      </c>
      <c r="T40" s="61"/>
    </row>
    <row r="41" spans="1:20" ht="15.75" customHeight="1">
      <c r="B41" s="14"/>
      <c r="C41" s="41" t="s">
        <v>6</v>
      </c>
      <c r="D41" s="12"/>
      <c r="E41" s="103">
        <v>56458088</v>
      </c>
      <c r="F41" s="18"/>
      <c r="G41" s="90">
        <f t="shared" si="7"/>
        <v>2381872</v>
      </c>
      <c r="H41" s="90"/>
      <c r="I41" s="18">
        <v>58839960</v>
      </c>
      <c r="J41" s="18"/>
      <c r="K41" s="18">
        <v>55379014</v>
      </c>
      <c r="L41" s="18"/>
      <c r="M41" s="61">
        <f t="shared" si="10"/>
        <v>9.5</v>
      </c>
      <c r="N41" s="61"/>
      <c r="O41" s="18">
        <v>60379107</v>
      </c>
      <c r="P41" s="18"/>
      <c r="Q41" s="61">
        <f t="shared" si="8"/>
        <v>106.94500848133575</v>
      </c>
      <c r="R41" s="61"/>
      <c r="S41" s="61">
        <f t="shared" si="9"/>
        <v>9.8000000000000007</v>
      </c>
      <c r="T41" s="61"/>
    </row>
    <row r="42" spans="1:20" ht="15.75" customHeight="1">
      <c r="B42" s="14"/>
      <c r="C42" s="41" t="s">
        <v>34</v>
      </c>
      <c r="D42" s="12"/>
      <c r="E42" s="103">
        <v>14642082</v>
      </c>
      <c r="F42" s="18"/>
      <c r="G42" s="90">
        <f t="shared" si="7"/>
        <v>-89177</v>
      </c>
      <c r="H42" s="90"/>
      <c r="I42" s="18">
        <v>14552905</v>
      </c>
      <c r="J42" s="18"/>
      <c r="K42" s="18">
        <v>14110061</v>
      </c>
      <c r="L42" s="18"/>
      <c r="M42" s="61">
        <f t="shared" si="10"/>
        <v>2.4</v>
      </c>
      <c r="N42" s="61"/>
      <c r="O42" s="18">
        <v>15125410</v>
      </c>
      <c r="P42" s="18"/>
      <c r="Q42" s="61">
        <f t="shared" si="8"/>
        <v>103.30095132645754</v>
      </c>
      <c r="R42" s="61"/>
      <c r="S42" s="61">
        <f t="shared" si="9"/>
        <v>2.5</v>
      </c>
      <c r="T42" s="61"/>
    </row>
    <row r="43" spans="1:20" ht="15.75" customHeight="1">
      <c r="B43" s="14"/>
      <c r="C43" s="41" t="s">
        <v>9</v>
      </c>
      <c r="D43" s="12"/>
      <c r="E43" s="103">
        <v>103317760</v>
      </c>
      <c r="F43" s="18"/>
      <c r="G43" s="90">
        <f t="shared" si="7"/>
        <v>443577</v>
      </c>
      <c r="H43" s="90"/>
      <c r="I43" s="18">
        <v>103761337</v>
      </c>
      <c r="J43" s="18"/>
      <c r="K43" s="18">
        <v>99073864</v>
      </c>
      <c r="L43" s="18"/>
      <c r="M43" s="61">
        <f t="shared" si="10"/>
        <v>16.899999999999999</v>
      </c>
      <c r="N43" s="61"/>
      <c r="O43" s="18">
        <v>104898582</v>
      </c>
      <c r="P43" s="18"/>
      <c r="Q43" s="61">
        <f t="shared" si="8"/>
        <v>101.53005833653381</v>
      </c>
      <c r="R43" s="61"/>
      <c r="S43" s="61">
        <f t="shared" si="9"/>
        <v>17.100000000000001</v>
      </c>
      <c r="T43" s="61"/>
    </row>
    <row r="44" spans="1:20" ht="15.75" customHeight="1">
      <c r="B44" s="14"/>
      <c r="C44" s="41" t="s">
        <v>8</v>
      </c>
      <c r="D44" s="12"/>
      <c r="E44" s="103">
        <v>58235203</v>
      </c>
      <c r="F44" s="18"/>
      <c r="G44" s="90">
        <f t="shared" si="7"/>
        <v>-200000</v>
      </c>
      <c r="H44" s="90"/>
      <c r="I44" s="18">
        <v>58035203</v>
      </c>
      <c r="J44" s="18"/>
      <c r="K44" s="18">
        <v>57930618</v>
      </c>
      <c r="L44" s="18"/>
      <c r="M44" s="61">
        <f t="shared" si="10"/>
        <v>9.9</v>
      </c>
      <c r="N44" s="61"/>
      <c r="O44" s="18">
        <v>58650302</v>
      </c>
      <c r="P44" s="18"/>
      <c r="Q44" s="61">
        <f t="shared" si="8"/>
        <v>100.71279737790215</v>
      </c>
      <c r="R44" s="61"/>
      <c r="S44" s="61">
        <f t="shared" si="9"/>
        <v>9.5</v>
      </c>
      <c r="T44" s="61"/>
    </row>
    <row r="45" spans="1:20" ht="15.75" customHeight="1">
      <c r="B45" s="14"/>
      <c r="C45" s="41" t="s">
        <v>35</v>
      </c>
      <c r="D45" s="12"/>
      <c r="E45" s="103">
        <v>1013324</v>
      </c>
      <c r="F45" s="18"/>
      <c r="G45" s="90">
        <f t="shared" si="7"/>
        <v>3198858</v>
      </c>
      <c r="H45" s="90"/>
      <c r="I45" s="18">
        <v>4212182</v>
      </c>
      <c r="J45" s="18"/>
      <c r="K45" s="18">
        <v>3165246</v>
      </c>
      <c r="L45" s="18"/>
      <c r="M45" s="61">
        <f t="shared" si="10"/>
        <v>0.5</v>
      </c>
      <c r="N45" s="61"/>
      <c r="O45" s="18">
        <v>1814993</v>
      </c>
      <c r="P45" s="18"/>
      <c r="Q45" s="61">
        <f t="shared" si="8"/>
        <v>179.11280103895695</v>
      </c>
      <c r="R45" s="61"/>
      <c r="S45" s="61">
        <f t="shared" si="9"/>
        <v>0.3</v>
      </c>
      <c r="T45" s="61"/>
    </row>
    <row r="46" spans="1:20" ht="15.75" customHeight="1">
      <c r="B46" s="14"/>
      <c r="C46" s="41" t="s">
        <v>36</v>
      </c>
      <c r="D46" s="12"/>
      <c r="E46" s="103">
        <v>7658169</v>
      </c>
      <c r="F46" s="18"/>
      <c r="G46" s="90">
        <f t="shared" si="7"/>
        <v>17459</v>
      </c>
      <c r="H46" s="90"/>
      <c r="I46" s="18">
        <v>7675628</v>
      </c>
      <c r="J46" s="18"/>
      <c r="K46" s="18">
        <v>7432258</v>
      </c>
      <c r="L46" s="18"/>
      <c r="M46" s="61">
        <f t="shared" si="10"/>
        <v>1.3</v>
      </c>
      <c r="N46" s="61"/>
      <c r="O46" s="18">
        <v>8111458</v>
      </c>
      <c r="P46" s="18"/>
      <c r="Q46" s="61">
        <f t="shared" si="8"/>
        <v>105.9190258141339</v>
      </c>
      <c r="R46" s="61"/>
      <c r="S46" s="61">
        <f t="shared" si="9"/>
        <v>1.3</v>
      </c>
      <c r="T46" s="61"/>
    </row>
    <row r="47" spans="1:20" ht="15.75" customHeight="1" thickBot="1">
      <c r="A47" s="8"/>
      <c r="B47" s="15"/>
      <c r="C47" s="43" t="s">
        <v>37</v>
      </c>
      <c r="D47" s="13"/>
      <c r="E47" s="104">
        <v>300000</v>
      </c>
      <c r="F47" s="19"/>
      <c r="G47" s="93" t="str">
        <f t="shared" si="7"/>
        <v>－</v>
      </c>
      <c r="H47" s="93"/>
      <c r="I47" s="19">
        <v>300000</v>
      </c>
      <c r="J47" s="19"/>
      <c r="K47" s="105" t="s">
        <v>38</v>
      </c>
      <c r="L47" s="20"/>
      <c r="M47" s="20" t="s">
        <v>38</v>
      </c>
      <c r="N47" s="20"/>
      <c r="O47" s="28">
        <v>300000</v>
      </c>
      <c r="P47" s="19"/>
      <c r="Q47" s="65">
        <f t="shared" si="8"/>
        <v>100</v>
      </c>
      <c r="R47" s="65"/>
      <c r="S47" s="65">
        <f t="shared" si="9"/>
        <v>0</v>
      </c>
      <c r="T47" s="65"/>
    </row>
  </sheetData>
  <mergeCells count="20">
    <mergeCell ref="S3:T3"/>
    <mergeCell ref="E3:F3"/>
    <mergeCell ref="G3:H3"/>
    <mergeCell ref="I3:J3"/>
    <mergeCell ref="K3:L3"/>
    <mergeCell ref="M3:N3"/>
    <mergeCell ref="S33:T33"/>
    <mergeCell ref="E33:F33"/>
    <mergeCell ref="G33:H33"/>
    <mergeCell ref="I33:J33"/>
    <mergeCell ref="Q33:R33"/>
    <mergeCell ref="K33:L33"/>
    <mergeCell ref="M33:N33"/>
    <mergeCell ref="O33:P33"/>
    <mergeCell ref="O3:P3"/>
    <mergeCell ref="Q3:R3"/>
    <mergeCell ref="A33:D33"/>
    <mergeCell ref="B4:C4"/>
    <mergeCell ref="B34:C34"/>
    <mergeCell ref="A3:D3"/>
  </mergeCells>
  <phoneticPr fontId="2"/>
  <printOptions horizontalCentered="1" gridLinesSet="0"/>
  <pageMargins left="0.70866141732283472" right="0.70866141732283472" top="0.74803149606299213" bottom="0.74803149606299213" header="0.31496062992125984" footer="0.31496062992125984"/>
  <pageSetup paperSize="9" firstPageNumber="4" fitToWidth="2" orientation="portrait" blackAndWhite="1" r:id="rId1"/>
  <headerFooter scaleWithDoc="0" alignWithMargins="0">
    <oddFooter>&amp;C&amp;"游明朝,標準"&amp;10&amp;P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tabSelected="1" view="pageBreakPreview" topLeftCell="A22" zoomScaleNormal="145" zoomScaleSheetLayoutView="100" workbookViewId="0">
      <selection activeCell="AA17" sqref="AA17:AA18"/>
    </sheetView>
  </sheetViews>
  <sheetFormatPr defaultRowHeight="18" customHeight="1"/>
  <cols>
    <col min="1" max="1" width="0.875" style="51" customWidth="1"/>
    <col min="2" max="2" width="1.875" style="51" customWidth="1"/>
    <col min="3" max="3" width="23.375" style="51" customWidth="1"/>
    <col min="4" max="4" width="0.875" style="51" customWidth="1"/>
    <col min="5" max="5" width="12.75" style="51" bestFit="1" customWidth="1"/>
    <col min="6" max="6" width="0.875" style="51" customWidth="1"/>
    <col min="7" max="7" width="8.375" style="51" customWidth="1"/>
    <col min="8" max="8" width="0.875" style="51" customWidth="1"/>
    <col min="9" max="9" width="7.5" style="51" customWidth="1"/>
    <col min="10" max="10" width="0.875" style="51" customWidth="1"/>
    <col min="11" max="11" width="12.75" style="51" bestFit="1" customWidth="1"/>
    <col min="12" max="12" width="0.875" style="51" customWidth="1"/>
    <col min="13" max="13" width="8.5" style="51" bestFit="1" customWidth="1"/>
    <col min="14" max="14" width="0.625" style="51" customWidth="1"/>
    <col min="15" max="15" width="7.375" style="51" customWidth="1"/>
    <col min="16" max="16" width="0.875" style="51" customWidth="1"/>
    <col min="17" max="17" width="12.75" style="51" bestFit="1" customWidth="1"/>
    <col min="18" max="18" width="0.875" style="51" customWidth="1"/>
    <col min="19" max="19" width="8.5" style="51" bestFit="1" customWidth="1"/>
    <col min="20" max="20" width="0.875" style="51" customWidth="1"/>
    <col min="21" max="21" width="7.375" style="51" customWidth="1"/>
    <col min="22" max="22" width="0.875" style="51" customWidth="1"/>
    <col min="23" max="23" width="12.5" style="50" customWidth="1"/>
    <col min="24" max="24" width="0.875" style="50" customWidth="1"/>
    <col min="25" max="25" width="8.5" style="50" bestFit="1" customWidth="1"/>
    <col min="26" max="26" width="0.875" style="50" customWidth="1"/>
    <col min="27" max="27" width="7.375" style="50" customWidth="1"/>
    <col min="28" max="28" width="0.875" style="51" customWidth="1"/>
    <col min="29" max="29" width="12.5" style="51" customWidth="1"/>
    <col min="30" max="30" width="0.875" style="51" customWidth="1"/>
    <col min="31" max="31" width="8.5" style="51" bestFit="1" customWidth="1"/>
    <col min="32" max="32" width="0.875" style="51" customWidth="1"/>
    <col min="33" max="33" width="7.375" style="51" customWidth="1"/>
    <col min="34" max="34" width="0.875" style="51" customWidth="1"/>
    <col min="35" max="16384" width="9" style="51"/>
  </cols>
  <sheetData>
    <row r="1" spans="1:35" ht="18" customHeight="1">
      <c r="A1" s="72" t="s">
        <v>78</v>
      </c>
      <c r="B1" s="73"/>
      <c r="C1" s="50"/>
      <c r="D1" s="50"/>
      <c r="E1" s="54"/>
      <c r="F1" s="54"/>
      <c r="G1" s="54"/>
      <c r="H1" s="54"/>
      <c r="I1" s="18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</row>
    <row r="2" spans="1:35" ht="18" customHeight="1" thickBot="1">
      <c r="A2" s="50"/>
      <c r="B2" s="50" t="s">
        <v>41</v>
      </c>
      <c r="C2" s="50"/>
      <c r="D2" s="50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0"/>
      <c r="AD2" s="50"/>
      <c r="AE2" s="54"/>
      <c r="AF2" s="54"/>
      <c r="AG2" s="55"/>
      <c r="AH2" s="56" t="s">
        <v>51</v>
      </c>
    </row>
    <row r="3" spans="1:35" s="57" customFormat="1" ht="18.75" customHeight="1">
      <c r="A3" s="45"/>
      <c r="B3" s="45"/>
      <c r="C3" s="46" t="s">
        <v>57</v>
      </c>
      <c r="D3" s="47"/>
      <c r="E3" s="118" t="s">
        <v>66</v>
      </c>
      <c r="F3" s="122"/>
      <c r="G3" s="122"/>
      <c r="H3" s="122"/>
      <c r="I3" s="122"/>
      <c r="J3" s="125"/>
      <c r="K3" s="118" t="s">
        <v>68</v>
      </c>
      <c r="L3" s="122"/>
      <c r="M3" s="122"/>
      <c r="N3" s="122"/>
      <c r="O3" s="122"/>
      <c r="P3" s="122"/>
      <c r="Q3" s="122" t="s">
        <v>72</v>
      </c>
      <c r="R3" s="122"/>
      <c r="S3" s="122"/>
      <c r="T3" s="122"/>
      <c r="U3" s="122"/>
      <c r="V3" s="78"/>
      <c r="W3" s="118" t="s">
        <v>73</v>
      </c>
      <c r="X3" s="122"/>
      <c r="Y3" s="122"/>
      <c r="Z3" s="122"/>
      <c r="AA3" s="122"/>
      <c r="AB3" s="78"/>
      <c r="AC3" s="118" t="s">
        <v>79</v>
      </c>
      <c r="AD3" s="122"/>
      <c r="AE3" s="122"/>
      <c r="AF3" s="122"/>
      <c r="AG3" s="122"/>
      <c r="AH3" s="48"/>
    </row>
    <row r="4" spans="1:35" s="57" customFormat="1" ht="18.75" customHeight="1">
      <c r="A4" s="58"/>
      <c r="B4" s="144" t="s">
        <v>59</v>
      </c>
      <c r="C4" s="144"/>
      <c r="D4" s="49"/>
      <c r="E4" s="83" t="s">
        <v>58</v>
      </c>
      <c r="F4" s="82"/>
      <c r="G4" s="79" t="s">
        <v>39</v>
      </c>
      <c r="H4" s="80"/>
      <c r="I4" s="84" t="s">
        <v>40</v>
      </c>
      <c r="J4" s="85"/>
      <c r="K4" s="81" t="s">
        <v>58</v>
      </c>
      <c r="L4" s="82"/>
      <c r="M4" s="79" t="s">
        <v>39</v>
      </c>
      <c r="N4" s="80"/>
      <c r="O4" s="84" t="s">
        <v>40</v>
      </c>
      <c r="P4" s="85"/>
      <c r="Q4" s="136" t="s">
        <v>58</v>
      </c>
      <c r="R4" s="137"/>
      <c r="S4" s="133" t="s">
        <v>39</v>
      </c>
      <c r="T4" s="134"/>
      <c r="U4" s="133" t="s">
        <v>40</v>
      </c>
      <c r="V4" s="134"/>
      <c r="W4" s="140" t="s">
        <v>58</v>
      </c>
      <c r="X4" s="137"/>
      <c r="Y4" s="133" t="s">
        <v>39</v>
      </c>
      <c r="Z4" s="134"/>
      <c r="AA4" s="133" t="s">
        <v>40</v>
      </c>
      <c r="AB4" s="134"/>
      <c r="AC4" s="140" t="s">
        <v>58</v>
      </c>
      <c r="AD4" s="137"/>
      <c r="AE4" s="133" t="s">
        <v>39</v>
      </c>
      <c r="AF4" s="134"/>
      <c r="AG4" s="142" t="s">
        <v>40</v>
      </c>
      <c r="AH4" s="146"/>
    </row>
    <row r="5" spans="1:35" s="36" customFormat="1" ht="15.75" customHeight="1">
      <c r="A5" s="29"/>
      <c r="B5" s="138" t="s">
        <v>60</v>
      </c>
      <c r="C5" s="138"/>
      <c r="D5" s="30"/>
      <c r="E5" s="34">
        <v>513431430</v>
      </c>
      <c r="F5" s="32"/>
      <c r="G5" s="33">
        <v>98.476733000873196</v>
      </c>
      <c r="H5" s="33"/>
      <c r="I5" s="33">
        <v>100.00000000000003</v>
      </c>
      <c r="J5" s="35"/>
      <c r="K5" s="31">
        <v>531224054</v>
      </c>
      <c r="L5" s="32"/>
      <c r="M5" s="33">
        <v>103.46543334910369</v>
      </c>
      <c r="N5" s="33"/>
      <c r="O5" s="33">
        <v>100</v>
      </c>
      <c r="P5" s="35"/>
      <c r="Q5" s="31">
        <v>663827602</v>
      </c>
      <c r="R5" s="32"/>
      <c r="S5" s="33">
        <v>124.96188698563712</v>
      </c>
      <c r="T5" s="33"/>
      <c r="U5" s="33">
        <v>100.00000000000001</v>
      </c>
      <c r="V5" s="35"/>
      <c r="W5" s="34">
        <v>639917992</v>
      </c>
      <c r="X5" s="32"/>
      <c r="Y5" s="33">
        <v>96.398219970371159</v>
      </c>
      <c r="Z5" s="33"/>
      <c r="AA5" s="33">
        <v>100.00000000000001</v>
      </c>
      <c r="AB5" s="35"/>
      <c r="AC5" s="34">
        <f>SUM(AC6:AC32)</f>
        <v>592710351</v>
      </c>
      <c r="AD5" s="32"/>
      <c r="AE5" s="33">
        <f>AC5/W5*100</f>
        <v>92.622860805576479</v>
      </c>
      <c r="AF5" s="33"/>
      <c r="AG5" s="33">
        <f>SUM(AG6:AG32)</f>
        <v>100.00000000000001</v>
      </c>
      <c r="AH5" s="35"/>
    </row>
    <row r="6" spans="1:35" ht="15.75" customHeight="1">
      <c r="A6" s="50"/>
      <c r="B6" s="59"/>
      <c r="C6" s="37" t="s">
        <v>0</v>
      </c>
      <c r="D6" s="60"/>
      <c r="E6" s="25">
        <v>214066454</v>
      </c>
      <c r="F6" s="21"/>
      <c r="G6" s="17">
        <v>111.98360562569924</v>
      </c>
      <c r="H6" s="17"/>
      <c r="I6" s="17">
        <v>41.7</v>
      </c>
      <c r="J6" s="61"/>
      <c r="K6" s="21">
        <v>221797282</v>
      </c>
      <c r="L6" s="21"/>
      <c r="M6" s="17">
        <v>103.61141498611455</v>
      </c>
      <c r="N6" s="17"/>
      <c r="O6" s="17">
        <v>41.8</v>
      </c>
      <c r="P6" s="61"/>
      <c r="Q6" s="21">
        <v>218822321</v>
      </c>
      <c r="R6" s="21"/>
      <c r="S6" s="17">
        <v>98.65870267968387</v>
      </c>
      <c r="T6" s="17"/>
      <c r="U6" s="17">
        <v>33</v>
      </c>
      <c r="V6" s="61"/>
      <c r="W6" s="25">
        <v>218125010</v>
      </c>
      <c r="X6" s="21"/>
      <c r="Y6" s="17">
        <v>99.681334611198096</v>
      </c>
      <c r="Z6" s="17"/>
      <c r="AA6" s="17">
        <v>34.1</v>
      </c>
      <c r="AB6" s="61"/>
      <c r="AC6" s="25">
        <v>224908035</v>
      </c>
      <c r="AD6" s="21"/>
      <c r="AE6" s="17">
        <f>AC6/W6*100</f>
        <v>103.10969613250678</v>
      </c>
      <c r="AF6" s="17"/>
      <c r="AG6" s="17">
        <f t="shared" ref="AG6:AG11" si="0">ROUND(AC6/$AC$5*100,1)</f>
        <v>37.9</v>
      </c>
      <c r="AH6" s="61"/>
    </row>
    <row r="7" spans="1:35" ht="15.75" customHeight="1">
      <c r="A7" s="50"/>
      <c r="B7" s="59"/>
      <c r="C7" s="37" t="s">
        <v>17</v>
      </c>
      <c r="D7" s="60"/>
      <c r="E7" s="25">
        <v>3055584</v>
      </c>
      <c r="F7" s="21"/>
      <c r="G7" s="17">
        <v>102.61264664843164</v>
      </c>
      <c r="H7" s="17"/>
      <c r="I7" s="17">
        <v>0.6</v>
      </c>
      <c r="J7" s="61"/>
      <c r="K7" s="21">
        <v>3056684</v>
      </c>
      <c r="L7" s="21"/>
      <c r="M7" s="17">
        <v>100.03599966487585</v>
      </c>
      <c r="N7" s="17"/>
      <c r="O7" s="17">
        <v>0.6</v>
      </c>
      <c r="P7" s="61"/>
      <c r="Q7" s="21">
        <v>3039335</v>
      </c>
      <c r="R7" s="21"/>
      <c r="S7" s="17">
        <v>99.432424156373372</v>
      </c>
      <c r="T7" s="17"/>
      <c r="U7" s="17">
        <v>0.5</v>
      </c>
      <c r="V7" s="61"/>
      <c r="W7" s="25">
        <v>3055986</v>
      </c>
      <c r="X7" s="21"/>
      <c r="Y7" s="17">
        <v>100.54785010536844</v>
      </c>
      <c r="Z7" s="17"/>
      <c r="AA7" s="17">
        <v>0.5</v>
      </c>
      <c r="AB7" s="61"/>
      <c r="AC7" s="25">
        <v>3088339</v>
      </c>
      <c r="AD7" s="21"/>
      <c r="AE7" s="17">
        <f t="shared" ref="AE7:AE31" si="1">AC7/W7*100</f>
        <v>101.05867631592554</v>
      </c>
      <c r="AF7" s="17"/>
      <c r="AG7" s="17">
        <f t="shared" si="0"/>
        <v>0.5</v>
      </c>
      <c r="AH7" s="61"/>
    </row>
    <row r="8" spans="1:35" ht="15.75" customHeight="1">
      <c r="A8" s="50"/>
      <c r="B8" s="59"/>
      <c r="C8" s="37" t="s">
        <v>18</v>
      </c>
      <c r="D8" s="60"/>
      <c r="E8" s="25">
        <v>189357</v>
      </c>
      <c r="F8" s="21"/>
      <c r="G8" s="17">
        <v>86.49637537171283</v>
      </c>
      <c r="H8" s="17"/>
      <c r="I8" s="17">
        <v>0</v>
      </c>
      <c r="J8" s="61"/>
      <c r="K8" s="21">
        <v>98311</v>
      </c>
      <c r="L8" s="21"/>
      <c r="M8" s="17">
        <v>51.918334151892985</v>
      </c>
      <c r="N8" s="17"/>
      <c r="O8" s="17">
        <v>0</v>
      </c>
      <c r="P8" s="61"/>
      <c r="Q8" s="21">
        <v>99648</v>
      </c>
      <c r="R8" s="21"/>
      <c r="S8" s="17">
        <v>101.35996989146687</v>
      </c>
      <c r="T8" s="17"/>
      <c r="U8" s="17">
        <v>0</v>
      </c>
      <c r="V8" s="61"/>
      <c r="W8" s="25">
        <v>76308</v>
      </c>
      <c r="X8" s="21"/>
      <c r="Y8" s="17">
        <v>76.577552986512515</v>
      </c>
      <c r="Z8" s="17"/>
      <c r="AA8" s="17">
        <v>0</v>
      </c>
      <c r="AB8" s="61"/>
      <c r="AC8" s="25">
        <v>49298</v>
      </c>
      <c r="AD8" s="21"/>
      <c r="AE8" s="17">
        <f t="shared" si="1"/>
        <v>64.603973371075114</v>
      </c>
      <c r="AF8" s="17"/>
      <c r="AG8" s="17">
        <f t="shared" si="0"/>
        <v>0</v>
      </c>
      <c r="AH8" s="61"/>
    </row>
    <row r="9" spans="1:35" ht="15.75" customHeight="1">
      <c r="A9" s="50"/>
      <c r="B9" s="59"/>
      <c r="C9" s="37" t="s">
        <v>44</v>
      </c>
      <c r="D9" s="60"/>
      <c r="E9" s="25">
        <v>396312</v>
      </c>
      <c r="F9" s="21"/>
      <c r="G9" s="17">
        <v>77.756108662980736</v>
      </c>
      <c r="H9" s="17"/>
      <c r="I9" s="17">
        <v>0.1</v>
      </c>
      <c r="J9" s="61"/>
      <c r="K9" s="21">
        <v>477830</v>
      </c>
      <c r="L9" s="21"/>
      <c r="M9" s="17">
        <v>120.56914754032178</v>
      </c>
      <c r="N9" s="17"/>
      <c r="O9" s="17">
        <v>0.1</v>
      </c>
      <c r="P9" s="61"/>
      <c r="Q9" s="21">
        <v>455210</v>
      </c>
      <c r="R9" s="21"/>
      <c r="S9" s="17">
        <v>95.2660988217567</v>
      </c>
      <c r="T9" s="17"/>
      <c r="U9" s="17">
        <v>0.1</v>
      </c>
      <c r="V9" s="61"/>
      <c r="W9" s="25">
        <v>693374</v>
      </c>
      <c r="X9" s="21"/>
      <c r="Y9" s="17">
        <v>152.31958876123107</v>
      </c>
      <c r="Z9" s="17"/>
      <c r="AA9" s="17">
        <v>0.1</v>
      </c>
      <c r="AB9" s="61"/>
      <c r="AC9" s="25">
        <v>591899</v>
      </c>
      <c r="AD9" s="21"/>
      <c r="AE9" s="17">
        <f t="shared" si="1"/>
        <v>85.365041088936138</v>
      </c>
      <c r="AF9" s="17"/>
      <c r="AG9" s="17">
        <f t="shared" si="0"/>
        <v>0.1</v>
      </c>
      <c r="AH9" s="61"/>
    </row>
    <row r="10" spans="1:35" ht="15.75" customHeight="1">
      <c r="A10" s="50"/>
      <c r="B10" s="59"/>
      <c r="C10" s="37" t="s">
        <v>45</v>
      </c>
      <c r="D10" s="60"/>
      <c r="E10" s="25">
        <v>339432</v>
      </c>
      <c r="F10" s="21"/>
      <c r="G10" s="17">
        <v>65.404180540140587</v>
      </c>
      <c r="H10" s="17"/>
      <c r="I10" s="17">
        <v>0.1</v>
      </c>
      <c r="J10" s="61"/>
      <c r="K10" s="21">
        <v>295419</v>
      </c>
      <c r="L10" s="21"/>
      <c r="M10" s="17">
        <v>87.033338047090439</v>
      </c>
      <c r="N10" s="17"/>
      <c r="O10" s="17">
        <v>0.1</v>
      </c>
      <c r="P10" s="61"/>
      <c r="Q10" s="21">
        <v>513620</v>
      </c>
      <c r="R10" s="21"/>
      <c r="S10" s="17">
        <v>173.86153226434317</v>
      </c>
      <c r="T10" s="17"/>
      <c r="U10" s="17">
        <v>0.1</v>
      </c>
      <c r="V10" s="61"/>
      <c r="W10" s="25">
        <v>795940</v>
      </c>
      <c r="X10" s="21"/>
      <c r="Y10" s="17">
        <v>154.96670690393677</v>
      </c>
      <c r="Z10" s="17"/>
      <c r="AA10" s="17">
        <v>0.1</v>
      </c>
      <c r="AB10" s="61"/>
      <c r="AC10" s="25">
        <v>461591</v>
      </c>
      <c r="AD10" s="21"/>
      <c r="AE10" s="17">
        <f t="shared" si="1"/>
        <v>57.993190441490562</v>
      </c>
      <c r="AF10" s="17"/>
      <c r="AG10" s="17">
        <f t="shared" si="0"/>
        <v>0.1</v>
      </c>
      <c r="AH10" s="61"/>
    </row>
    <row r="11" spans="1:35" ht="15.75" customHeight="1">
      <c r="A11" s="50"/>
      <c r="B11" s="59"/>
      <c r="C11" s="37" t="s">
        <v>62</v>
      </c>
      <c r="D11" s="60"/>
      <c r="E11" s="25">
        <v>223411</v>
      </c>
      <c r="F11" s="21"/>
      <c r="G11" s="17">
        <v>138.36925554316858</v>
      </c>
      <c r="H11" s="17"/>
      <c r="I11" s="17">
        <v>0</v>
      </c>
      <c r="J11" s="61"/>
      <c r="K11" s="21">
        <v>203621</v>
      </c>
      <c r="L11" s="21"/>
      <c r="M11" s="17">
        <v>91.14188647828442</v>
      </c>
      <c r="N11" s="17"/>
      <c r="O11" s="17">
        <v>0</v>
      </c>
      <c r="P11" s="61"/>
      <c r="Q11" s="21">
        <v>198654</v>
      </c>
      <c r="R11" s="21"/>
      <c r="S11" s="17">
        <v>97.560664175109636</v>
      </c>
      <c r="T11" s="17"/>
      <c r="U11" s="17">
        <v>0</v>
      </c>
      <c r="V11" s="61"/>
      <c r="W11" s="25">
        <v>231475</v>
      </c>
      <c r="X11" s="21"/>
      <c r="Y11" s="17">
        <v>116.52169098029741</v>
      </c>
      <c r="Z11" s="17"/>
      <c r="AA11" s="17">
        <v>0</v>
      </c>
      <c r="AB11" s="61"/>
      <c r="AC11" s="25">
        <v>213089</v>
      </c>
      <c r="AD11" s="21"/>
      <c r="AE11" s="17">
        <f t="shared" si="1"/>
        <v>92.057025596716713</v>
      </c>
      <c r="AF11" s="17"/>
      <c r="AG11" s="17">
        <f t="shared" si="0"/>
        <v>0</v>
      </c>
      <c r="AH11" s="61"/>
    </row>
    <row r="12" spans="1:35" ht="15.75" customHeight="1">
      <c r="A12" s="50"/>
      <c r="B12" s="59"/>
      <c r="C12" s="37" t="s">
        <v>70</v>
      </c>
      <c r="D12" s="60"/>
      <c r="E12" s="25">
        <v>2559775</v>
      </c>
      <c r="F12" s="21"/>
      <c r="G12" s="17">
        <v>12.172893101904393</v>
      </c>
      <c r="H12" s="17"/>
      <c r="I12" s="17">
        <v>0.5</v>
      </c>
      <c r="J12" s="61"/>
      <c r="K12" s="17" t="s">
        <v>38</v>
      </c>
      <c r="L12" s="21"/>
      <c r="M12" s="17" t="s">
        <v>75</v>
      </c>
      <c r="N12" s="17"/>
      <c r="O12" s="17" t="s">
        <v>38</v>
      </c>
      <c r="P12" s="61"/>
      <c r="Q12" s="21" t="s">
        <v>38</v>
      </c>
      <c r="R12" s="21"/>
      <c r="S12" s="21" t="s">
        <v>38</v>
      </c>
      <c r="T12" s="17"/>
      <c r="U12" s="21" t="s">
        <v>38</v>
      </c>
      <c r="V12" s="61"/>
      <c r="W12" s="25" t="s">
        <v>38</v>
      </c>
      <c r="X12" s="21"/>
      <c r="Y12" s="17" t="s">
        <v>38</v>
      </c>
      <c r="Z12" s="17"/>
      <c r="AA12" s="17" t="s">
        <v>38</v>
      </c>
      <c r="AB12" s="61"/>
      <c r="AC12" s="106" t="s">
        <v>38</v>
      </c>
      <c r="AD12" s="21"/>
      <c r="AE12" s="17" t="s">
        <v>38</v>
      </c>
      <c r="AF12" s="17"/>
      <c r="AG12" s="75">
        <v>0</v>
      </c>
      <c r="AH12" s="61"/>
    </row>
    <row r="13" spans="1:35" ht="15.75" customHeight="1">
      <c r="A13" s="50"/>
      <c r="B13" s="59"/>
      <c r="C13" s="37" t="s">
        <v>69</v>
      </c>
      <c r="D13" s="60"/>
      <c r="E13" s="25" t="s">
        <v>38</v>
      </c>
      <c r="F13" s="21"/>
      <c r="G13" s="17" t="s">
        <v>38</v>
      </c>
      <c r="H13" s="17"/>
      <c r="I13" s="17" t="s">
        <v>38</v>
      </c>
      <c r="J13" s="61"/>
      <c r="K13" s="17" t="s">
        <v>38</v>
      </c>
      <c r="L13" s="21"/>
      <c r="M13" s="17" t="s">
        <v>38</v>
      </c>
      <c r="N13" s="17"/>
      <c r="O13" s="17" t="s">
        <v>38</v>
      </c>
      <c r="P13" s="61"/>
      <c r="Q13" s="21">
        <v>2137104</v>
      </c>
      <c r="R13" s="21"/>
      <c r="S13" s="17" t="s">
        <v>76</v>
      </c>
      <c r="T13" s="17"/>
      <c r="U13" s="17">
        <v>0.3</v>
      </c>
      <c r="V13" s="61"/>
      <c r="W13" s="25">
        <v>3599656</v>
      </c>
      <c r="X13" s="21"/>
      <c r="Y13" s="17">
        <v>168.43616407998863</v>
      </c>
      <c r="Z13" s="17"/>
      <c r="AA13" s="17">
        <v>0.6</v>
      </c>
      <c r="AB13" s="61"/>
      <c r="AC13" s="25">
        <v>3664748</v>
      </c>
      <c r="AD13" s="21"/>
      <c r="AE13" s="17">
        <f t="shared" si="1"/>
        <v>101.80828390268404</v>
      </c>
      <c r="AF13" s="17"/>
      <c r="AG13" s="17">
        <f>ROUND(AC13/$AC$5*100,1)</f>
        <v>0.6</v>
      </c>
      <c r="AH13" s="61"/>
    </row>
    <row r="14" spans="1:35" ht="15.75" customHeight="1">
      <c r="A14" s="50"/>
      <c r="B14" s="59"/>
      <c r="C14" s="37" t="s">
        <v>19</v>
      </c>
      <c r="D14" s="60"/>
      <c r="E14" s="25">
        <v>21783681</v>
      </c>
      <c r="F14" s="21"/>
      <c r="G14" s="17">
        <v>104.88105594776593</v>
      </c>
      <c r="H14" s="17"/>
      <c r="I14" s="17">
        <v>4.2</v>
      </c>
      <c r="J14" s="61"/>
      <c r="K14" s="21">
        <v>20597839</v>
      </c>
      <c r="L14" s="21"/>
      <c r="M14" s="17">
        <v>94.556282751294418</v>
      </c>
      <c r="N14" s="17"/>
      <c r="O14" s="17">
        <v>3.9</v>
      </c>
      <c r="P14" s="61"/>
      <c r="Q14" s="21">
        <v>24883933</v>
      </c>
      <c r="R14" s="21"/>
      <c r="S14" s="17">
        <v>120.80846442192311</v>
      </c>
      <c r="T14" s="17"/>
      <c r="U14" s="17">
        <v>3.7</v>
      </c>
      <c r="V14" s="61"/>
      <c r="W14" s="25">
        <v>27177683</v>
      </c>
      <c r="X14" s="21"/>
      <c r="Y14" s="17">
        <v>109.21779527376158</v>
      </c>
      <c r="Z14" s="17"/>
      <c r="AA14" s="17">
        <v>4.2</v>
      </c>
      <c r="AB14" s="61"/>
      <c r="AC14" s="25">
        <v>28720294</v>
      </c>
      <c r="AD14" s="21"/>
      <c r="AE14" s="17">
        <f t="shared" si="1"/>
        <v>105.67602102062932</v>
      </c>
      <c r="AF14" s="17"/>
      <c r="AG14" s="17">
        <f>ROUND(AC14/$AC$5*100,1)+0.1</f>
        <v>4.8999999999999995</v>
      </c>
      <c r="AH14" s="61"/>
    </row>
    <row r="15" spans="1:35" ht="15.75" customHeight="1">
      <c r="A15" s="50"/>
      <c r="B15" s="59"/>
      <c r="C15" s="37" t="s">
        <v>20</v>
      </c>
      <c r="D15" s="60"/>
      <c r="E15" s="25">
        <v>123581</v>
      </c>
      <c r="F15" s="21"/>
      <c r="G15" s="17">
        <v>97.563690621866783</v>
      </c>
      <c r="H15" s="17"/>
      <c r="I15" s="17">
        <v>0</v>
      </c>
      <c r="J15" s="61"/>
      <c r="K15" s="21">
        <v>125813</v>
      </c>
      <c r="L15" s="21"/>
      <c r="M15" s="17">
        <v>101.80610287989253</v>
      </c>
      <c r="N15" s="17"/>
      <c r="O15" s="17">
        <v>0</v>
      </c>
      <c r="P15" s="61"/>
      <c r="Q15" s="21">
        <v>112105</v>
      </c>
      <c r="R15" s="21"/>
      <c r="S15" s="17">
        <v>89.104464562485603</v>
      </c>
      <c r="T15" s="17"/>
      <c r="U15" s="17">
        <v>0</v>
      </c>
      <c r="V15" s="61"/>
      <c r="W15" s="25">
        <v>126794</v>
      </c>
      <c r="X15" s="21"/>
      <c r="Y15" s="17">
        <v>113.10289460773382</v>
      </c>
      <c r="Z15" s="17"/>
      <c r="AA15" s="17">
        <v>0</v>
      </c>
      <c r="AB15" s="61"/>
      <c r="AC15" s="25">
        <v>127517</v>
      </c>
      <c r="AD15" s="21"/>
      <c r="AE15" s="17">
        <f t="shared" si="1"/>
        <v>100.57021625628973</v>
      </c>
      <c r="AF15" s="17"/>
      <c r="AG15" s="17">
        <f t="shared" ref="AG15:AG28" si="2">ROUND(AC15/$AC$5*100,1)</f>
        <v>0</v>
      </c>
      <c r="AH15" s="61"/>
      <c r="AI15" s="62"/>
    </row>
    <row r="16" spans="1:35" ht="15.75" customHeight="1">
      <c r="A16" s="50"/>
      <c r="B16" s="59"/>
      <c r="C16" s="37" t="s">
        <v>21</v>
      </c>
      <c r="D16" s="60"/>
      <c r="E16" s="25">
        <v>900790</v>
      </c>
      <c r="F16" s="21"/>
      <c r="G16" s="17">
        <v>96.876535894079908</v>
      </c>
      <c r="H16" s="17"/>
      <c r="I16" s="17">
        <v>0.2</v>
      </c>
      <c r="J16" s="61"/>
      <c r="K16" s="21">
        <v>495511</v>
      </c>
      <c r="L16" s="21"/>
      <c r="M16" s="17">
        <v>55.00849254543234</v>
      </c>
      <c r="N16" s="17"/>
      <c r="O16" s="17">
        <v>0.1</v>
      </c>
      <c r="P16" s="61"/>
      <c r="Q16" s="21" t="s">
        <v>38</v>
      </c>
      <c r="R16" s="21"/>
      <c r="S16" s="21" t="s">
        <v>75</v>
      </c>
      <c r="T16" s="17"/>
      <c r="U16" s="21" t="s">
        <v>38</v>
      </c>
      <c r="V16" s="61"/>
      <c r="W16" s="25" t="s">
        <v>38</v>
      </c>
      <c r="X16" s="21"/>
      <c r="Y16" s="17" t="s">
        <v>38</v>
      </c>
      <c r="Z16" s="17"/>
      <c r="AA16" s="17" t="s">
        <v>38</v>
      </c>
      <c r="AB16" s="61"/>
      <c r="AC16" s="25">
        <v>77</v>
      </c>
      <c r="AD16" s="21"/>
      <c r="AE16" s="17" t="s">
        <v>76</v>
      </c>
      <c r="AF16" s="17"/>
      <c r="AG16" s="17">
        <f t="shared" si="2"/>
        <v>0</v>
      </c>
      <c r="AH16" s="61"/>
    </row>
    <row r="17" spans="1:34" ht="15.75" customHeight="1">
      <c r="A17" s="50"/>
      <c r="B17" s="59"/>
      <c r="C17" s="37" t="s">
        <v>71</v>
      </c>
      <c r="D17" s="60"/>
      <c r="E17" s="25" t="s">
        <v>38</v>
      </c>
      <c r="F17" s="21"/>
      <c r="G17" s="17" t="s">
        <v>38</v>
      </c>
      <c r="H17" s="17"/>
      <c r="I17" s="17" t="s">
        <v>38</v>
      </c>
      <c r="J17" s="61"/>
      <c r="K17" s="21">
        <v>150613</v>
      </c>
      <c r="L17" s="21"/>
      <c r="M17" s="17" t="s">
        <v>76</v>
      </c>
      <c r="N17" s="17"/>
      <c r="O17" s="17">
        <v>0</v>
      </c>
      <c r="P17" s="61"/>
      <c r="Q17" s="21">
        <v>324146</v>
      </c>
      <c r="R17" s="21"/>
      <c r="S17" s="17">
        <v>215.21780988360896</v>
      </c>
      <c r="T17" s="17"/>
      <c r="U17" s="17">
        <v>0.1</v>
      </c>
      <c r="V17" s="61"/>
      <c r="W17" s="25">
        <v>351354</v>
      </c>
      <c r="X17" s="21"/>
      <c r="Y17" s="17">
        <v>108.39374849604808</v>
      </c>
      <c r="Z17" s="17"/>
      <c r="AA17" s="17">
        <v>0.1</v>
      </c>
      <c r="AB17" s="61"/>
      <c r="AC17" s="25">
        <v>381399</v>
      </c>
      <c r="AD17" s="21"/>
      <c r="AE17" s="17">
        <f t="shared" si="1"/>
        <v>108.55120476784099</v>
      </c>
      <c r="AF17" s="17"/>
      <c r="AG17" s="17">
        <f t="shared" si="2"/>
        <v>0.1</v>
      </c>
      <c r="AH17" s="61"/>
    </row>
    <row r="18" spans="1:34" ht="15.75" customHeight="1">
      <c r="A18" s="50"/>
      <c r="B18" s="59"/>
      <c r="C18" s="37" t="s">
        <v>22</v>
      </c>
      <c r="D18" s="60"/>
      <c r="E18" s="25">
        <v>7698672</v>
      </c>
      <c r="F18" s="21"/>
      <c r="G18" s="17">
        <v>96.772617022046845</v>
      </c>
      <c r="H18" s="17"/>
      <c r="I18" s="17">
        <v>1.5</v>
      </c>
      <c r="J18" s="61"/>
      <c r="K18" s="21">
        <v>7286805</v>
      </c>
      <c r="L18" s="21"/>
      <c r="M18" s="17">
        <v>94.65015524755438</v>
      </c>
      <c r="N18" s="17"/>
      <c r="O18" s="17">
        <v>1.4</v>
      </c>
      <c r="P18" s="61"/>
      <c r="Q18" s="21">
        <v>6995816</v>
      </c>
      <c r="R18" s="21"/>
      <c r="S18" s="17">
        <v>96.006631164138469</v>
      </c>
      <c r="T18" s="17"/>
      <c r="U18" s="17">
        <v>1.1000000000000001</v>
      </c>
      <c r="V18" s="61"/>
      <c r="W18" s="25">
        <v>6854979</v>
      </c>
      <c r="X18" s="21"/>
      <c r="Y18" s="17">
        <v>97.986839562389861</v>
      </c>
      <c r="Z18" s="17"/>
      <c r="AA18" s="17">
        <v>1.1000000000000001</v>
      </c>
      <c r="AB18" s="61"/>
      <c r="AC18" s="25">
        <v>6693647</v>
      </c>
      <c r="AD18" s="21"/>
      <c r="AE18" s="17">
        <f t="shared" si="1"/>
        <v>97.646498990004204</v>
      </c>
      <c r="AF18" s="17"/>
      <c r="AG18" s="17">
        <f t="shared" si="2"/>
        <v>1.1000000000000001</v>
      </c>
      <c r="AH18" s="61"/>
    </row>
    <row r="19" spans="1:34" ht="15.75" customHeight="1">
      <c r="A19" s="50"/>
      <c r="B19" s="59"/>
      <c r="C19" s="38" t="s">
        <v>23</v>
      </c>
      <c r="D19" s="60"/>
      <c r="E19" s="25">
        <v>221778</v>
      </c>
      <c r="F19" s="21"/>
      <c r="G19" s="17">
        <v>101.30503697680899</v>
      </c>
      <c r="H19" s="17"/>
      <c r="I19" s="17">
        <v>0</v>
      </c>
      <c r="J19" s="61"/>
      <c r="K19" s="21">
        <v>230091</v>
      </c>
      <c r="L19" s="21"/>
      <c r="M19" s="17">
        <v>103.74834293753213</v>
      </c>
      <c r="N19" s="17"/>
      <c r="O19" s="17">
        <v>0</v>
      </c>
      <c r="P19" s="61"/>
      <c r="Q19" s="21">
        <v>238081</v>
      </c>
      <c r="R19" s="21"/>
      <c r="S19" s="17">
        <v>103.47253912582413</v>
      </c>
      <c r="T19" s="17"/>
      <c r="U19" s="17">
        <v>0</v>
      </c>
      <c r="V19" s="61"/>
      <c r="W19" s="25">
        <v>243866</v>
      </c>
      <c r="X19" s="21"/>
      <c r="Y19" s="17">
        <v>102.42984530474924</v>
      </c>
      <c r="Z19" s="17"/>
      <c r="AA19" s="17">
        <v>0</v>
      </c>
      <c r="AB19" s="61"/>
      <c r="AC19" s="25">
        <v>253188</v>
      </c>
      <c r="AD19" s="21"/>
      <c r="AE19" s="17">
        <f t="shared" si="1"/>
        <v>103.8225910951096</v>
      </c>
      <c r="AF19" s="17"/>
      <c r="AG19" s="17">
        <f t="shared" si="2"/>
        <v>0</v>
      </c>
      <c r="AH19" s="61"/>
    </row>
    <row r="20" spans="1:34" ht="15.75" customHeight="1">
      <c r="A20" s="50"/>
      <c r="B20" s="59"/>
      <c r="C20" s="37" t="s">
        <v>24</v>
      </c>
      <c r="D20" s="60"/>
      <c r="E20" s="25">
        <v>1111489</v>
      </c>
      <c r="F20" s="21"/>
      <c r="G20" s="17">
        <v>147.86435988000451</v>
      </c>
      <c r="H20" s="17"/>
      <c r="I20" s="17">
        <v>0.30000000000000004</v>
      </c>
      <c r="J20" s="61"/>
      <c r="K20" s="21">
        <v>2585367</v>
      </c>
      <c r="L20" s="21"/>
      <c r="M20" s="17">
        <v>232.6039214063297</v>
      </c>
      <c r="N20" s="17"/>
      <c r="O20" s="17">
        <v>0.5</v>
      </c>
      <c r="P20" s="61"/>
      <c r="Q20" s="21">
        <v>1531330</v>
      </c>
      <c r="R20" s="21"/>
      <c r="S20" s="17">
        <v>59.230662416593084</v>
      </c>
      <c r="T20" s="17"/>
      <c r="U20" s="17">
        <v>0.2</v>
      </c>
      <c r="V20" s="61"/>
      <c r="W20" s="25">
        <v>3880273</v>
      </c>
      <c r="X20" s="21"/>
      <c r="Y20" s="17">
        <v>253.39234521624991</v>
      </c>
      <c r="Z20" s="17"/>
      <c r="AA20" s="17">
        <v>0.6</v>
      </c>
      <c r="AB20" s="61"/>
      <c r="AC20" s="25">
        <v>1791897</v>
      </c>
      <c r="AD20" s="21"/>
      <c r="AE20" s="17">
        <f t="shared" si="1"/>
        <v>46.179663131949738</v>
      </c>
      <c r="AF20" s="17"/>
      <c r="AG20" s="17">
        <f t="shared" si="2"/>
        <v>0.3</v>
      </c>
      <c r="AH20" s="61"/>
    </row>
    <row r="21" spans="1:34" ht="15.75" customHeight="1">
      <c r="A21" s="50"/>
      <c r="B21" s="59"/>
      <c r="C21" s="37" t="s">
        <v>2</v>
      </c>
      <c r="D21" s="60"/>
      <c r="E21" s="25">
        <v>26370834</v>
      </c>
      <c r="F21" s="21"/>
      <c r="G21" s="17">
        <v>97.422144546394378</v>
      </c>
      <c r="H21" s="17"/>
      <c r="I21" s="17">
        <v>5.0999999999999996</v>
      </c>
      <c r="J21" s="61"/>
      <c r="K21" s="21">
        <v>24905097</v>
      </c>
      <c r="L21" s="21"/>
      <c r="M21" s="17">
        <v>94.441825389367665</v>
      </c>
      <c r="N21" s="17"/>
      <c r="O21" s="17">
        <v>4.7</v>
      </c>
      <c r="P21" s="61"/>
      <c r="Q21" s="21">
        <v>23375823</v>
      </c>
      <c r="R21" s="21"/>
      <c r="S21" s="17">
        <v>93.859594283049773</v>
      </c>
      <c r="T21" s="17"/>
      <c r="U21" s="17">
        <v>3.5</v>
      </c>
      <c r="V21" s="61"/>
      <c r="W21" s="25">
        <v>33114251</v>
      </c>
      <c r="X21" s="21"/>
      <c r="Y21" s="17">
        <v>141.66025726666393</v>
      </c>
      <c r="Z21" s="17"/>
      <c r="AA21" s="17">
        <v>5.2</v>
      </c>
      <c r="AB21" s="61"/>
      <c r="AC21" s="25">
        <v>26630380</v>
      </c>
      <c r="AD21" s="21"/>
      <c r="AE21" s="17">
        <f t="shared" si="1"/>
        <v>80.419696039629585</v>
      </c>
      <c r="AF21" s="17"/>
      <c r="AG21" s="17">
        <f t="shared" si="2"/>
        <v>4.5</v>
      </c>
      <c r="AH21" s="61"/>
    </row>
    <row r="22" spans="1:34" ht="15.75" customHeight="1">
      <c r="A22" s="50"/>
      <c r="B22" s="59"/>
      <c r="C22" s="37" t="s">
        <v>25</v>
      </c>
      <c r="D22" s="60"/>
      <c r="E22" s="25">
        <v>318213</v>
      </c>
      <c r="F22" s="21"/>
      <c r="G22" s="17">
        <v>92.497056899934591</v>
      </c>
      <c r="H22" s="17"/>
      <c r="I22" s="17">
        <v>0.1</v>
      </c>
      <c r="J22" s="61"/>
      <c r="K22" s="21">
        <v>310129</v>
      </c>
      <c r="L22" s="21"/>
      <c r="M22" s="17">
        <v>97.459563248515934</v>
      </c>
      <c r="N22" s="17"/>
      <c r="O22" s="17">
        <v>0.1</v>
      </c>
      <c r="P22" s="61"/>
      <c r="Q22" s="21">
        <v>333059</v>
      </c>
      <c r="R22" s="21"/>
      <c r="S22" s="17">
        <v>107.39369746137896</v>
      </c>
      <c r="T22" s="17"/>
      <c r="U22" s="17">
        <v>0.1</v>
      </c>
      <c r="V22" s="61"/>
      <c r="W22" s="25">
        <v>305893</v>
      </c>
      <c r="X22" s="21"/>
      <c r="Y22" s="17">
        <v>91.843487189957344</v>
      </c>
      <c r="Z22" s="17"/>
      <c r="AA22" s="17">
        <v>0.1</v>
      </c>
      <c r="AB22" s="61"/>
      <c r="AC22" s="25">
        <v>276145</v>
      </c>
      <c r="AD22" s="21"/>
      <c r="AE22" s="17">
        <f t="shared" si="1"/>
        <v>90.275030811427527</v>
      </c>
      <c r="AF22" s="17"/>
      <c r="AG22" s="17">
        <f t="shared" si="2"/>
        <v>0</v>
      </c>
      <c r="AH22" s="61"/>
    </row>
    <row r="23" spans="1:34" ht="15.75" customHeight="1">
      <c r="A23" s="50"/>
      <c r="B23" s="59"/>
      <c r="C23" s="37" t="s">
        <v>26</v>
      </c>
      <c r="D23" s="60"/>
      <c r="E23" s="25">
        <v>4456628</v>
      </c>
      <c r="F23" s="21"/>
      <c r="G23" s="17">
        <v>112.55910351326361</v>
      </c>
      <c r="H23" s="17"/>
      <c r="I23" s="17">
        <v>0.9</v>
      </c>
      <c r="J23" s="61"/>
      <c r="K23" s="21">
        <v>3539834</v>
      </c>
      <c r="L23" s="21"/>
      <c r="M23" s="17">
        <v>79.428527577352199</v>
      </c>
      <c r="N23" s="17"/>
      <c r="O23" s="17">
        <v>0.7</v>
      </c>
      <c r="P23" s="61"/>
      <c r="Q23" s="21">
        <v>2420473</v>
      </c>
      <c r="R23" s="21"/>
      <c r="S23" s="17">
        <v>68.378149935844448</v>
      </c>
      <c r="T23" s="17"/>
      <c r="U23" s="17">
        <v>0.4</v>
      </c>
      <c r="V23" s="61"/>
      <c r="W23" s="25">
        <v>2565372</v>
      </c>
      <c r="X23" s="21"/>
      <c r="Y23" s="17">
        <v>105.98639191596023</v>
      </c>
      <c r="Z23" s="17"/>
      <c r="AA23" s="17">
        <v>0.4</v>
      </c>
      <c r="AB23" s="61"/>
      <c r="AC23" s="25">
        <v>2390482</v>
      </c>
      <c r="AD23" s="21"/>
      <c r="AE23" s="17">
        <f t="shared" si="1"/>
        <v>93.182665126149345</v>
      </c>
      <c r="AF23" s="17"/>
      <c r="AG23" s="17">
        <f t="shared" si="2"/>
        <v>0.4</v>
      </c>
      <c r="AH23" s="61"/>
    </row>
    <row r="24" spans="1:34" ht="15.75" customHeight="1">
      <c r="A24" s="50"/>
      <c r="B24" s="59"/>
      <c r="C24" s="37" t="s">
        <v>5</v>
      </c>
      <c r="D24" s="60"/>
      <c r="E24" s="25">
        <v>15810077</v>
      </c>
      <c r="F24" s="21"/>
      <c r="G24" s="17">
        <v>102.41701023595053</v>
      </c>
      <c r="H24" s="17"/>
      <c r="I24" s="17">
        <v>3.1</v>
      </c>
      <c r="J24" s="61"/>
      <c r="K24" s="21">
        <v>15730367</v>
      </c>
      <c r="L24" s="21"/>
      <c r="M24" s="17">
        <v>99.495827882432195</v>
      </c>
      <c r="N24" s="17"/>
      <c r="O24" s="17">
        <v>3</v>
      </c>
      <c r="P24" s="61"/>
      <c r="Q24" s="21">
        <v>14578228</v>
      </c>
      <c r="R24" s="21"/>
      <c r="S24" s="17">
        <v>92.675701717575947</v>
      </c>
      <c r="T24" s="17"/>
      <c r="U24" s="17">
        <v>2.2000000000000002</v>
      </c>
      <c r="V24" s="61"/>
      <c r="W24" s="25">
        <v>14472163</v>
      </c>
      <c r="X24" s="21"/>
      <c r="Y24" s="17">
        <v>99.272442439506364</v>
      </c>
      <c r="Z24" s="17"/>
      <c r="AA24" s="17">
        <v>2.2999999999999998</v>
      </c>
      <c r="AB24" s="61"/>
      <c r="AC24" s="25">
        <v>14842803</v>
      </c>
      <c r="AD24" s="21"/>
      <c r="AE24" s="17">
        <f>AC24/W24*100</f>
        <v>102.56105462604313</v>
      </c>
      <c r="AF24" s="17"/>
      <c r="AG24" s="17">
        <f t="shared" si="2"/>
        <v>2.5</v>
      </c>
      <c r="AH24" s="61"/>
    </row>
    <row r="25" spans="1:34" ht="15.75" customHeight="1">
      <c r="A25" s="50"/>
      <c r="B25" s="59"/>
      <c r="C25" s="37" t="s">
        <v>4</v>
      </c>
      <c r="D25" s="60"/>
      <c r="E25" s="25">
        <v>79598668</v>
      </c>
      <c r="F25" s="21"/>
      <c r="G25" s="17">
        <v>95.58271615105113</v>
      </c>
      <c r="H25" s="17"/>
      <c r="I25" s="17">
        <v>15.5</v>
      </c>
      <c r="J25" s="61"/>
      <c r="K25" s="21">
        <v>85488952</v>
      </c>
      <c r="L25" s="21"/>
      <c r="M25" s="17">
        <v>107.39997810013604</v>
      </c>
      <c r="N25" s="17"/>
      <c r="O25" s="17">
        <v>16.100000000000001</v>
      </c>
      <c r="P25" s="61"/>
      <c r="Q25" s="21">
        <v>215720436</v>
      </c>
      <c r="R25" s="21"/>
      <c r="S25" s="17">
        <v>252.33720960809066</v>
      </c>
      <c r="T25" s="17"/>
      <c r="U25" s="17">
        <v>32.5</v>
      </c>
      <c r="V25" s="61"/>
      <c r="W25" s="25">
        <v>150881457</v>
      </c>
      <c r="X25" s="21"/>
      <c r="Y25" s="17">
        <v>69.943052126966776</v>
      </c>
      <c r="Z25" s="17"/>
      <c r="AA25" s="17">
        <v>23.6</v>
      </c>
      <c r="AB25" s="61"/>
      <c r="AC25" s="25">
        <v>138940648</v>
      </c>
      <c r="AD25" s="21"/>
      <c r="AE25" s="17">
        <f t="shared" si="1"/>
        <v>92.085966534641827</v>
      </c>
      <c r="AF25" s="17"/>
      <c r="AG25" s="17">
        <f t="shared" si="2"/>
        <v>23.4</v>
      </c>
      <c r="AH25" s="61"/>
    </row>
    <row r="26" spans="1:34" ht="15.75" customHeight="1">
      <c r="A26" s="50"/>
      <c r="B26" s="59"/>
      <c r="C26" s="37" t="s">
        <v>27</v>
      </c>
      <c r="D26" s="60"/>
      <c r="E26" s="25">
        <v>21812088</v>
      </c>
      <c r="F26" s="21"/>
      <c r="G26" s="17">
        <v>91.697816136110418</v>
      </c>
      <c r="H26" s="17"/>
      <c r="I26" s="17">
        <v>4.2</v>
      </c>
      <c r="J26" s="61"/>
      <c r="K26" s="21">
        <v>23980633</v>
      </c>
      <c r="L26" s="21"/>
      <c r="M26" s="17">
        <v>109.94194136755728</v>
      </c>
      <c r="N26" s="17"/>
      <c r="O26" s="17">
        <v>4.5</v>
      </c>
      <c r="P26" s="61"/>
      <c r="Q26" s="21">
        <v>32556717</v>
      </c>
      <c r="R26" s="21"/>
      <c r="S26" s="17">
        <v>135.76254221479476</v>
      </c>
      <c r="T26" s="17"/>
      <c r="U26" s="17">
        <v>4.9000000000000004</v>
      </c>
      <c r="V26" s="61"/>
      <c r="W26" s="25">
        <v>64777324</v>
      </c>
      <c r="X26" s="21"/>
      <c r="Y26" s="17">
        <v>198.9676170358332</v>
      </c>
      <c r="Z26" s="17"/>
      <c r="AA26" s="17">
        <v>10.1</v>
      </c>
      <c r="AB26" s="61"/>
      <c r="AC26" s="25">
        <v>30646970</v>
      </c>
      <c r="AD26" s="21"/>
      <c r="AE26" s="17">
        <f t="shared" si="1"/>
        <v>47.311262811659219</v>
      </c>
      <c r="AF26" s="17"/>
      <c r="AG26" s="17">
        <f t="shared" si="2"/>
        <v>5.2</v>
      </c>
      <c r="AH26" s="61"/>
    </row>
    <row r="27" spans="1:34" ht="15.75" customHeight="1">
      <c r="A27" s="50"/>
      <c r="B27" s="59"/>
      <c r="C27" s="37" t="s">
        <v>28</v>
      </c>
      <c r="D27" s="60"/>
      <c r="E27" s="25">
        <v>4459418</v>
      </c>
      <c r="F27" s="21"/>
      <c r="G27" s="17">
        <v>82.093510452640956</v>
      </c>
      <c r="H27" s="17"/>
      <c r="I27" s="17">
        <v>0.9</v>
      </c>
      <c r="J27" s="61"/>
      <c r="K27" s="21">
        <v>6014611</v>
      </c>
      <c r="L27" s="21"/>
      <c r="M27" s="17">
        <v>134.8743490742514</v>
      </c>
      <c r="N27" s="17"/>
      <c r="O27" s="17">
        <v>1.1000000000000001</v>
      </c>
      <c r="P27" s="61"/>
      <c r="Q27" s="21">
        <v>5037683</v>
      </c>
      <c r="R27" s="21"/>
      <c r="S27" s="17">
        <v>83.757420055927142</v>
      </c>
      <c r="T27" s="17"/>
      <c r="U27" s="17">
        <v>0.8</v>
      </c>
      <c r="V27" s="61"/>
      <c r="W27" s="25">
        <v>5823404</v>
      </c>
      <c r="X27" s="21"/>
      <c r="Y27" s="17">
        <v>115.59687260988831</v>
      </c>
      <c r="Z27" s="17"/>
      <c r="AA27" s="17">
        <v>0.9</v>
      </c>
      <c r="AB27" s="61"/>
      <c r="AC27" s="25">
        <v>3540612</v>
      </c>
      <c r="AD27" s="21"/>
      <c r="AE27" s="17">
        <f t="shared" si="1"/>
        <v>60.799697221762393</v>
      </c>
      <c r="AF27" s="17"/>
      <c r="AG27" s="17">
        <f t="shared" si="2"/>
        <v>0.6</v>
      </c>
      <c r="AH27" s="61"/>
    </row>
    <row r="28" spans="1:34" ht="15.75" customHeight="1">
      <c r="A28" s="50"/>
      <c r="B28" s="59"/>
      <c r="C28" s="37" t="s">
        <v>46</v>
      </c>
      <c r="D28" s="60"/>
      <c r="E28" s="25">
        <v>131040</v>
      </c>
      <c r="F28" s="21"/>
      <c r="G28" s="17">
        <v>73.022719293846222</v>
      </c>
      <c r="H28" s="17"/>
      <c r="I28" s="17">
        <v>0</v>
      </c>
      <c r="J28" s="61"/>
      <c r="K28" s="21">
        <v>169565</v>
      </c>
      <c r="L28" s="21"/>
      <c r="M28" s="17">
        <v>129.39942002442001</v>
      </c>
      <c r="N28" s="17"/>
      <c r="O28" s="17">
        <v>0</v>
      </c>
      <c r="P28" s="61"/>
      <c r="Q28" s="21">
        <v>215811</v>
      </c>
      <c r="R28" s="21"/>
      <c r="S28" s="17">
        <v>127.2733170170731</v>
      </c>
      <c r="T28" s="17"/>
      <c r="U28" s="17">
        <v>0</v>
      </c>
      <c r="V28" s="61"/>
      <c r="W28" s="25">
        <v>599483</v>
      </c>
      <c r="X28" s="21"/>
      <c r="Y28" s="17">
        <v>277.78148472506035</v>
      </c>
      <c r="Z28" s="17"/>
      <c r="AA28" s="17">
        <v>0.1</v>
      </c>
      <c r="AB28" s="61"/>
      <c r="AC28" s="25">
        <v>941577</v>
      </c>
      <c r="AD28" s="21"/>
      <c r="AE28" s="17">
        <f t="shared" si="1"/>
        <v>157.06483753500933</v>
      </c>
      <c r="AF28" s="17"/>
      <c r="AG28" s="17">
        <f t="shared" si="2"/>
        <v>0.2</v>
      </c>
      <c r="AH28" s="61"/>
    </row>
    <row r="29" spans="1:34" ht="15.75" customHeight="1">
      <c r="A29" s="50"/>
      <c r="B29" s="59"/>
      <c r="C29" s="37" t="s">
        <v>29</v>
      </c>
      <c r="D29" s="60"/>
      <c r="E29" s="25">
        <v>22761412</v>
      </c>
      <c r="F29" s="21"/>
      <c r="G29" s="17">
        <v>81.520624924989377</v>
      </c>
      <c r="H29" s="17"/>
      <c r="I29" s="17">
        <v>4.4000000000000004</v>
      </c>
      <c r="J29" s="61"/>
      <c r="K29" s="21">
        <v>27128949</v>
      </c>
      <c r="L29" s="21"/>
      <c r="M29" s="17">
        <v>119.1883394580266</v>
      </c>
      <c r="N29" s="17"/>
      <c r="O29" s="17">
        <v>5.0999999999999996</v>
      </c>
      <c r="P29" s="61"/>
      <c r="Q29" s="21">
        <v>18133261</v>
      </c>
      <c r="R29" s="21"/>
      <c r="S29" s="17">
        <v>66.841000733202023</v>
      </c>
      <c r="T29" s="17"/>
      <c r="U29" s="17">
        <v>2.7</v>
      </c>
      <c r="V29" s="61"/>
      <c r="W29" s="25">
        <v>7928244</v>
      </c>
      <c r="X29" s="21"/>
      <c r="Y29" s="17">
        <v>43.722108229733195</v>
      </c>
      <c r="Z29" s="17"/>
      <c r="AA29" s="17">
        <v>1.2</v>
      </c>
      <c r="AB29" s="61"/>
      <c r="AC29" s="25">
        <v>14496288</v>
      </c>
      <c r="AD29" s="21"/>
      <c r="AE29" s="17">
        <f t="shared" si="1"/>
        <v>182.84361581202597</v>
      </c>
      <c r="AF29" s="17"/>
      <c r="AG29" s="17">
        <f>ROUND(AC29/$AC$5*100,1)+0.1</f>
        <v>2.5</v>
      </c>
      <c r="AH29" s="61"/>
    </row>
    <row r="30" spans="1:34" ht="15.75" customHeight="1">
      <c r="A30" s="50"/>
      <c r="B30" s="59"/>
      <c r="C30" s="37" t="s">
        <v>74</v>
      </c>
      <c r="D30" s="60"/>
      <c r="E30" s="25">
        <v>11760597</v>
      </c>
      <c r="F30" s="21"/>
      <c r="G30" s="17">
        <v>111.24592899351194</v>
      </c>
      <c r="H30" s="17"/>
      <c r="I30" s="17">
        <v>2.2999999999999998</v>
      </c>
      <c r="J30" s="61"/>
      <c r="K30" s="21">
        <v>9812894</v>
      </c>
      <c r="L30" s="21"/>
      <c r="M30" s="17">
        <v>83.438740397277456</v>
      </c>
      <c r="N30" s="17"/>
      <c r="O30" s="17">
        <v>1.8</v>
      </c>
      <c r="P30" s="61"/>
      <c r="Q30" s="21">
        <v>5301803</v>
      </c>
      <c r="R30" s="21"/>
      <c r="S30" s="17">
        <v>54.028943958836194</v>
      </c>
      <c r="T30" s="17"/>
      <c r="U30" s="17">
        <v>0.8</v>
      </c>
      <c r="V30" s="61"/>
      <c r="W30" s="25">
        <v>7633482</v>
      </c>
      <c r="X30" s="21"/>
      <c r="Y30" s="17">
        <v>143.97898224434215</v>
      </c>
      <c r="Z30" s="17"/>
      <c r="AA30" s="17">
        <v>1.2</v>
      </c>
      <c r="AB30" s="61"/>
      <c r="AC30" s="25">
        <v>5216530</v>
      </c>
      <c r="AD30" s="21"/>
      <c r="AE30" s="17">
        <f t="shared" si="1"/>
        <v>68.337490020936713</v>
      </c>
      <c r="AF30" s="17"/>
      <c r="AG30" s="17">
        <f>ROUND(AC30/$AC$5*100,1)</f>
        <v>0.9</v>
      </c>
      <c r="AH30" s="61"/>
    </row>
    <row r="31" spans="1:34" ht="15.75" customHeight="1">
      <c r="A31" s="50"/>
      <c r="B31" s="59"/>
      <c r="C31" s="37" t="s">
        <v>3</v>
      </c>
      <c r="D31" s="60"/>
      <c r="E31" s="25">
        <v>25036539</v>
      </c>
      <c r="F31" s="21"/>
      <c r="G31" s="17">
        <v>91.634548965581459</v>
      </c>
      <c r="H31" s="17"/>
      <c r="I31" s="17">
        <v>4.9000000000000004</v>
      </c>
      <c r="J31" s="61"/>
      <c r="K31" s="21">
        <v>26600904</v>
      </c>
      <c r="L31" s="21"/>
      <c r="M31" s="17">
        <v>106.24832769417529</v>
      </c>
      <c r="N31" s="17"/>
      <c r="O31" s="17">
        <v>5</v>
      </c>
      <c r="P31" s="61"/>
      <c r="Q31" s="21">
        <v>32080205</v>
      </c>
      <c r="R31" s="21"/>
      <c r="S31" s="17">
        <v>120.59817591161564</v>
      </c>
      <c r="T31" s="17"/>
      <c r="U31" s="17">
        <v>4.8</v>
      </c>
      <c r="V31" s="61"/>
      <c r="W31" s="25">
        <v>30856121</v>
      </c>
      <c r="X31" s="21"/>
      <c r="Y31" s="17">
        <v>96.184301191342144</v>
      </c>
      <c r="Z31" s="17"/>
      <c r="AA31" s="17">
        <v>4.8</v>
      </c>
      <c r="AB31" s="61"/>
      <c r="AC31" s="25">
        <v>31128798</v>
      </c>
      <c r="AD31" s="21"/>
      <c r="AE31" s="17">
        <f t="shared" si="1"/>
        <v>100.88370472749961</v>
      </c>
      <c r="AF31" s="17"/>
      <c r="AG31" s="17">
        <f>ROUND(AC31/$AC$5*100,1)</f>
        <v>5.3</v>
      </c>
      <c r="AH31" s="61"/>
    </row>
    <row r="32" spans="1:34" ht="15.75" customHeight="1" thickBot="1">
      <c r="A32" s="63"/>
      <c r="B32" s="63"/>
      <c r="C32" s="39" t="s">
        <v>1</v>
      </c>
      <c r="D32" s="64"/>
      <c r="E32" s="26">
        <v>48245600</v>
      </c>
      <c r="F32" s="23"/>
      <c r="G32" s="24">
        <v>98.971017822562118</v>
      </c>
      <c r="H32" s="24"/>
      <c r="I32" s="24">
        <v>9.4</v>
      </c>
      <c r="J32" s="65"/>
      <c r="K32" s="23">
        <v>50140933</v>
      </c>
      <c r="L32" s="23"/>
      <c r="M32" s="24">
        <v>103.92850954283914</v>
      </c>
      <c r="N32" s="24"/>
      <c r="O32" s="24">
        <v>9.4</v>
      </c>
      <c r="P32" s="65"/>
      <c r="Q32" s="23">
        <v>54722800</v>
      </c>
      <c r="R32" s="23"/>
      <c r="S32" s="24">
        <v>109.13797714932826</v>
      </c>
      <c r="T32" s="24"/>
      <c r="U32" s="24">
        <v>8.1999999999999993</v>
      </c>
      <c r="V32" s="65"/>
      <c r="W32" s="26">
        <v>55748100</v>
      </c>
      <c r="X32" s="23"/>
      <c r="Y32" s="24">
        <v>101.87362488761539</v>
      </c>
      <c r="Z32" s="24"/>
      <c r="AA32" s="24">
        <v>8.6999999999999993</v>
      </c>
      <c r="AB32" s="65"/>
      <c r="AC32" s="26">
        <v>52714100</v>
      </c>
      <c r="AD32" s="23"/>
      <c r="AE32" s="24">
        <f>AC32/W32*100</f>
        <v>94.557662054850297</v>
      </c>
      <c r="AF32" s="24"/>
      <c r="AG32" s="24">
        <f>ROUND(AC32/$AC$5*100,1)</f>
        <v>8.9</v>
      </c>
      <c r="AH32" s="65"/>
    </row>
    <row r="33" spans="1:34" ht="27" customHeight="1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AB33" s="50"/>
      <c r="AC33" s="50"/>
      <c r="AD33" s="50"/>
      <c r="AE33" s="50"/>
      <c r="AF33" s="50"/>
      <c r="AG33" s="50"/>
      <c r="AH33" s="50"/>
    </row>
    <row r="34" spans="1:34" s="57" customFormat="1" ht="18" customHeight="1" thickBot="1">
      <c r="A34" s="66"/>
      <c r="B34" s="50" t="s">
        <v>47</v>
      </c>
      <c r="C34" s="66"/>
      <c r="D34" s="66"/>
      <c r="E34" s="54"/>
      <c r="F34" s="54"/>
      <c r="G34" s="54"/>
      <c r="H34" s="54"/>
      <c r="I34" s="54"/>
      <c r="J34" s="54"/>
      <c r="K34" s="67"/>
      <c r="L34" s="67"/>
      <c r="M34" s="54"/>
      <c r="N34" s="54"/>
      <c r="O34" s="55"/>
      <c r="P34" s="56"/>
      <c r="Q34" s="76"/>
      <c r="R34" s="67"/>
      <c r="S34" s="54"/>
      <c r="T34" s="54"/>
      <c r="U34" s="55"/>
      <c r="V34" s="56"/>
      <c r="W34" s="67"/>
      <c r="X34" s="67"/>
      <c r="Y34" s="54"/>
      <c r="Z34" s="54"/>
      <c r="AA34" s="55"/>
      <c r="AB34" s="56"/>
      <c r="AC34" s="66"/>
      <c r="AD34" s="66"/>
      <c r="AE34" s="54"/>
      <c r="AF34" s="54"/>
      <c r="AG34" s="55"/>
      <c r="AH34" s="56" t="s">
        <v>51</v>
      </c>
    </row>
    <row r="35" spans="1:34" s="57" customFormat="1" ht="18.75" customHeight="1">
      <c r="A35" s="45"/>
      <c r="B35" s="45"/>
      <c r="C35" s="46" t="s">
        <v>57</v>
      </c>
      <c r="D35" s="47"/>
      <c r="E35" s="118" t="s">
        <v>66</v>
      </c>
      <c r="F35" s="122"/>
      <c r="G35" s="122"/>
      <c r="H35" s="122"/>
      <c r="I35" s="122"/>
      <c r="J35" s="125"/>
      <c r="K35" s="118" t="s">
        <v>77</v>
      </c>
      <c r="L35" s="122"/>
      <c r="M35" s="122"/>
      <c r="N35" s="122"/>
      <c r="O35" s="122"/>
      <c r="P35" s="122"/>
      <c r="Q35" s="122" t="s">
        <v>72</v>
      </c>
      <c r="R35" s="135"/>
      <c r="S35" s="135"/>
      <c r="T35" s="135"/>
      <c r="U35" s="135"/>
      <c r="V35" s="78"/>
      <c r="W35" s="118" t="s">
        <v>73</v>
      </c>
      <c r="X35" s="135"/>
      <c r="Y35" s="135"/>
      <c r="Z35" s="135"/>
      <c r="AA35" s="135"/>
      <c r="AB35" s="48"/>
      <c r="AC35" s="118" t="s">
        <v>79</v>
      </c>
      <c r="AD35" s="135"/>
      <c r="AE35" s="135"/>
      <c r="AF35" s="135"/>
      <c r="AG35" s="135"/>
      <c r="AH35" s="48"/>
    </row>
    <row r="36" spans="1:34" ht="18.75" customHeight="1">
      <c r="A36" s="68"/>
      <c r="B36" s="144" t="s">
        <v>61</v>
      </c>
      <c r="C36" s="145"/>
      <c r="D36" s="49"/>
      <c r="E36" s="83" t="s">
        <v>58</v>
      </c>
      <c r="F36" s="82"/>
      <c r="G36" s="79" t="s">
        <v>39</v>
      </c>
      <c r="H36" s="80"/>
      <c r="I36" s="84" t="s">
        <v>40</v>
      </c>
      <c r="J36" s="85"/>
      <c r="K36" s="81" t="s">
        <v>14</v>
      </c>
      <c r="L36" s="82"/>
      <c r="M36" s="79" t="s">
        <v>39</v>
      </c>
      <c r="N36" s="80"/>
      <c r="O36" s="84" t="s">
        <v>40</v>
      </c>
      <c r="P36" s="85"/>
      <c r="Q36" s="136" t="s">
        <v>58</v>
      </c>
      <c r="R36" s="141"/>
      <c r="S36" s="133" t="s">
        <v>39</v>
      </c>
      <c r="T36" s="139"/>
      <c r="U36" s="133" t="s">
        <v>40</v>
      </c>
      <c r="V36" s="139"/>
      <c r="W36" s="140" t="s">
        <v>58</v>
      </c>
      <c r="X36" s="141"/>
      <c r="Y36" s="133" t="s">
        <v>39</v>
      </c>
      <c r="Z36" s="139"/>
      <c r="AA36" s="142" t="s">
        <v>40</v>
      </c>
      <c r="AB36" s="143"/>
      <c r="AC36" s="140" t="s">
        <v>58</v>
      </c>
      <c r="AD36" s="141"/>
      <c r="AE36" s="133" t="s">
        <v>39</v>
      </c>
      <c r="AF36" s="139"/>
      <c r="AG36" s="142" t="s">
        <v>40</v>
      </c>
      <c r="AH36" s="143"/>
    </row>
    <row r="37" spans="1:34" s="36" customFormat="1" ht="15" customHeight="1">
      <c r="A37" s="29"/>
      <c r="B37" s="138" t="s">
        <v>60</v>
      </c>
      <c r="C37" s="138"/>
      <c r="D37" s="30"/>
      <c r="E37" s="34">
        <v>501918536</v>
      </c>
      <c r="F37" s="32"/>
      <c r="G37" s="33">
        <v>98.839295566237084</v>
      </c>
      <c r="H37" s="33"/>
      <c r="I37" s="33">
        <v>100</v>
      </c>
      <c r="J37" s="35"/>
      <c r="K37" s="31">
        <v>524022251</v>
      </c>
      <c r="L37" s="32"/>
      <c r="M37" s="33">
        <v>104.40384512916256</v>
      </c>
      <c r="N37" s="33"/>
      <c r="O37" s="33">
        <v>100.00000000000001</v>
      </c>
      <c r="P37" s="35"/>
      <c r="Q37" s="31">
        <v>653994120</v>
      </c>
      <c r="R37" s="32"/>
      <c r="S37" s="33">
        <v>124.80273857683954</v>
      </c>
      <c r="T37" s="33"/>
      <c r="U37" s="33">
        <v>100.00000000000001</v>
      </c>
      <c r="V37" s="35"/>
      <c r="W37" s="34">
        <v>629801462</v>
      </c>
      <c r="X37" s="32"/>
      <c r="Y37" s="33">
        <v>96.300783560561669</v>
      </c>
      <c r="Z37" s="33"/>
      <c r="AA37" s="33">
        <v>100.00000000000001</v>
      </c>
      <c r="AB37" s="35"/>
      <c r="AC37" s="34">
        <f>SUM(AC38:AC49)</f>
        <v>585293412</v>
      </c>
      <c r="AD37" s="32"/>
      <c r="AE37" s="33">
        <f>AC37/W37*100</f>
        <v>92.933003067560364</v>
      </c>
      <c r="AF37" s="33"/>
      <c r="AG37" s="33">
        <f>SUM(AG38:AG49)</f>
        <v>100.00000000000001</v>
      </c>
      <c r="AH37" s="35"/>
    </row>
    <row r="38" spans="1:34" ht="15" customHeight="1">
      <c r="A38" s="50"/>
      <c r="B38" s="59"/>
      <c r="C38" s="37" t="s">
        <v>31</v>
      </c>
      <c r="D38" s="69"/>
      <c r="E38" s="25">
        <v>1440838</v>
      </c>
      <c r="F38" s="21"/>
      <c r="G38" s="17">
        <v>97.230803698560067</v>
      </c>
      <c r="H38" s="17"/>
      <c r="I38" s="17">
        <v>0.3</v>
      </c>
      <c r="J38" s="61"/>
      <c r="K38" s="21">
        <v>1446294</v>
      </c>
      <c r="L38" s="21"/>
      <c r="M38" s="17">
        <v>100.37866852484456</v>
      </c>
      <c r="N38" s="17"/>
      <c r="O38" s="17">
        <v>0.3</v>
      </c>
      <c r="P38" s="61"/>
      <c r="Q38" s="21">
        <v>1396718</v>
      </c>
      <c r="R38" s="21"/>
      <c r="S38" s="17">
        <v>96.572204544857414</v>
      </c>
      <c r="T38" s="17"/>
      <c r="U38" s="17">
        <v>0.2</v>
      </c>
      <c r="V38" s="61"/>
      <c r="W38" s="25">
        <v>1450252</v>
      </c>
      <c r="X38" s="21"/>
      <c r="Y38" s="17">
        <v>103.83284242058883</v>
      </c>
      <c r="Z38" s="17"/>
      <c r="AA38" s="17">
        <v>0.2</v>
      </c>
      <c r="AB38" s="61"/>
      <c r="AC38" s="25">
        <v>1434580</v>
      </c>
      <c r="AD38" s="21"/>
      <c r="AE38" s="17">
        <f>AC38/W38*100</f>
        <v>98.919360221533907</v>
      </c>
      <c r="AF38" s="17"/>
      <c r="AG38" s="17">
        <f>ROUND(AC38/$AC$37*100,1)</f>
        <v>0.2</v>
      </c>
      <c r="AH38" s="61"/>
    </row>
    <row r="39" spans="1:34" ht="15" customHeight="1">
      <c r="A39" s="50"/>
      <c r="B39" s="59"/>
      <c r="C39" s="37" t="s">
        <v>10</v>
      </c>
      <c r="D39" s="69"/>
      <c r="E39" s="25">
        <v>31612227</v>
      </c>
      <c r="F39" s="21"/>
      <c r="G39" s="17">
        <v>83.167817095678188</v>
      </c>
      <c r="H39" s="17"/>
      <c r="I39" s="17">
        <v>6.3</v>
      </c>
      <c r="J39" s="61"/>
      <c r="K39" s="21">
        <v>46779596</v>
      </c>
      <c r="L39" s="21"/>
      <c r="M39" s="17">
        <v>147.97943846221273</v>
      </c>
      <c r="N39" s="17"/>
      <c r="O39" s="17">
        <v>8.9</v>
      </c>
      <c r="P39" s="61"/>
      <c r="Q39" s="21">
        <v>35394409</v>
      </c>
      <c r="R39" s="21"/>
      <c r="S39" s="17">
        <v>75.662066427422758</v>
      </c>
      <c r="T39" s="17"/>
      <c r="U39" s="17">
        <v>5.4</v>
      </c>
      <c r="V39" s="61"/>
      <c r="W39" s="25">
        <v>43193600</v>
      </c>
      <c r="X39" s="21"/>
      <c r="Y39" s="17">
        <v>122.03509316965852</v>
      </c>
      <c r="Z39" s="17"/>
      <c r="AA39" s="17">
        <v>6.9</v>
      </c>
      <c r="AB39" s="61"/>
      <c r="AC39" s="25">
        <v>38156155</v>
      </c>
      <c r="AD39" s="21"/>
      <c r="AE39" s="17">
        <f t="shared" ref="AE39:AE49" si="3">AC39/W39*100</f>
        <v>88.337519910357088</v>
      </c>
      <c r="AF39" s="17"/>
      <c r="AG39" s="17">
        <f>ROUND(AC39/$AC$37*100,1)</f>
        <v>6.5</v>
      </c>
      <c r="AH39" s="61"/>
    </row>
    <row r="40" spans="1:34" ht="15" customHeight="1">
      <c r="A40" s="50"/>
      <c r="B40" s="59"/>
      <c r="C40" s="37" t="s">
        <v>32</v>
      </c>
      <c r="D40" s="69"/>
      <c r="E40" s="25">
        <v>15549791</v>
      </c>
      <c r="F40" s="21"/>
      <c r="G40" s="17">
        <v>103.91218253399177</v>
      </c>
      <c r="H40" s="17"/>
      <c r="I40" s="17">
        <v>3.1</v>
      </c>
      <c r="J40" s="61"/>
      <c r="K40" s="21">
        <v>15113942</v>
      </c>
      <c r="L40" s="21"/>
      <c r="M40" s="17">
        <v>97.197074867437124</v>
      </c>
      <c r="N40" s="17"/>
      <c r="O40" s="17">
        <v>2.9</v>
      </c>
      <c r="P40" s="61"/>
      <c r="Q40" s="21">
        <v>123691394</v>
      </c>
      <c r="R40" s="21"/>
      <c r="S40" s="17">
        <v>818.39267346665747</v>
      </c>
      <c r="T40" s="17"/>
      <c r="U40" s="17">
        <v>18.899999999999999</v>
      </c>
      <c r="V40" s="61"/>
      <c r="W40" s="25">
        <v>19583983</v>
      </c>
      <c r="X40" s="21"/>
      <c r="Y40" s="17">
        <v>15.832939032120539</v>
      </c>
      <c r="Z40" s="17"/>
      <c r="AA40" s="17">
        <v>3.1</v>
      </c>
      <c r="AB40" s="61"/>
      <c r="AC40" s="25">
        <v>19584828</v>
      </c>
      <c r="AD40" s="21"/>
      <c r="AE40" s="17">
        <f>AC40/W40*100</f>
        <v>100.00431475047746</v>
      </c>
      <c r="AF40" s="17"/>
      <c r="AG40" s="17">
        <f>ROUND(AC40/$AC$37*100,1)+0.1</f>
        <v>3.4</v>
      </c>
      <c r="AH40" s="61"/>
    </row>
    <row r="41" spans="1:34" ht="15" customHeight="1">
      <c r="A41" s="50"/>
      <c r="B41" s="59"/>
      <c r="C41" s="37" t="s">
        <v>7</v>
      </c>
      <c r="D41" s="69"/>
      <c r="E41" s="25">
        <v>183291742</v>
      </c>
      <c r="F41" s="21"/>
      <c r="G41" s="17">
        <v>101.27863993224049</v>
      </c>
      <c r="H41" s="17"/>
      <c r="I41" s="17">
        <v>36.5</v>
      </c>
      <c r="J41" s="61"/>
      <c r="K41" s="21">
        <v>191056078</v>
      </c>
      <c r="L41" s="21"/>
      <c r="M41" s="17">
        <v>104.23605336240406</v>
      </c>
      <c r="N41" s="17"/>
      <c r="O41" s="17">
        <v>36.5</v>
      </c>
      <c r="P41" s="61"/>
      <c r="Q41" s="21">
        <v>200717280</v>
      </c>
      <c r="R41" s="21"/>
      <c r="S41" s="17">
        <v>105.0567362740483</v>
      </c>
      <c r="T41" s="17"/>
      <c r="U41" s="17">
        <v>30.7</v>
      </c>
      <c r="V41" s="61"/>
      <c r="W41" s="25">
        <v>252417982</v>
      </c>
      <c r="X41" s="21"/>
      <c r="Y41" s="17">
        <v>125.75797260704211</v>
      </c>
      <c r="Z41" s="17"/>
      <c r="AA41" s="17">
        <v>40.1</v>
      </c>
      <c r="AB41" s="61"/>
      <c r="AC41" s="25">
        <v>243802843</v>
      </c>
      <c r="AD41" s="21"/>
      <c r="AE41" s="17">
        <f t="shared" si="3"/>
        <v>96.586955124298555</v>
      </c>
      <c r="AF41" s="17"/>
      <c r="AG41" s="17">
        <f t="shared" ref="AG41:AG49" si="4">ROUND(AC41/$AC$37*100,1)</f>
        <v>41.7</v>
      </c>
      <c r="AH41" s="61"/>
    </row>
    <row r="42" spans="1:34" ht="15" customHeight="1">
      <c r="A42" s="50"/>
      <c r="B42" s="59"/>
      <c r="C42" s="37" t="s">
        <v>33</v>
      </c>
      <c r="D42" s="69"/>
      <c r="E42" s="25">
        <v>17305541</v>
      </c>
      <c r="F42" s="21"/>
      <c r="G42" s="17">
        <v>99.100427598821028</v>
      </c>
      <c r="H42" s="17"/>
      <c r="I42" s="17">
        <v>3.5</v>
      </c>
      <c r="J42" s="61"/>
      <c r="K42" s="21">
        <v>14792273</v>
      </c>
      <c r="L42" s="21"/>
      <c r="M42" s="17">
        <v>85.477090834663883</v>
      </c>
      <c r="N42" s="17"/>
      <c r="O42" s="17">
        <v>2.8</v>
      </c>
      <c r="P42" s="61"/>
      <c r="Q42" s="21">
        <v>17720680</v>
      </c>
      <c r="R42" s="21"/>
      <c r="S42" s="17">
        <v>119.79686962240355</v>
      </c>
      <c r="T42" s="17"/>
      <c r="U42" s="17">
        <v>2.7</v>
      </c>
      <c r="V42" s="61"/>
      <c r="W42" s="25">
        <v>13531956</v>
      </c>
      <c r="X42" s="21"/>
      <c r="Y42" s="17">
        <v>76.362509790820667</v>
      </c>
      <c r="Z42" s="17"/>
      <c r="AA42" s="17">
        <v>2.1</v>
      </c>
      <c r="AB42" s="61"/>
      <c r="AC42" s="25">
        <v>16530745</v>
      </c>
      <c r="AD42" s="21"/>
      <c r="AE42" s="17">
        <f t="shared" si="3"/>
        <v>122.16079478827746</v>
      </c>
      <c r="AF42" s="17"/>
      <c r="AG42" s="17">
        <f t="shared" si="4"/>
        <v>2.8</v>
      </c>
      <c r="AH42" s="61"/>
    </row>
    <row r="43" spans="1:34" ht="15" customHeight="1">
      <c r="A43" s="50"/>
      <c r="B43" s="59"/>
      <c r="C43" s="37" t="s">
        <v>11</v>
      </c>
      <c r="D43" s="69"/>
      <c r="E43" s="25">
        <v>18819073</v>
      </c>
      <c r="F43" s="21"/>
      <c r="G43" s="17">
        <v>91.093461945695367</v>
      </c>
      <c r="H43" s="17"/>
      <c r="I43" s="17">
        <v>3.7</v>
      </c>
      <c r="J43" s="61"/>
      <c r="K43" s="21">
        <v>20802643</v>
      </c>
      <c r="L43" s="21"/>
      <c r="M43" s="17">
        <v>110.54021098701301</v>
      </c>
      <c r="N43" s="17"/>
      <c r="O43" s="17">
        <v>4</v>
      </c>
      <c r="P43" s="61"/>
      <c r="Q43" s="21">
        <v>38881291</v>
      </c>
      <c r="R43" s="21"/>
      <c r="S43" s="17">
        <v>186.905534070839</v>
      </c>
      <c r="T43" s="17"/>
      <c r="U43" s="17">
        <v>5.9</v>
      </c>
      <c r="V43" s="61"/>
      <c r="W43" s="25">
        <v>63325060</v>
      </c>
      <c r="X43" s="21"/>
      <c r="Y43" s="17">
        <v>162.86768872978007</v>
      </c>
      <c r="Z43" s="17"/>
      <c r="AA43" s="17">
        <v>10.1</v>
      </c>
      <c r="AB43" s="61"/>
      <c r="AC43" s="25">
        <v>28693200</v>
      </c>
      <c r="AD43" s="21"/>
      <c r="AE43" s="17">
        <f t="shared" si="3"/>
        <v>45.31097167535254</v>
      </c>
      <c r="AF43" s="17"/>
      <c r="AG43" s="17">
        <f t="shared" si="4"/>
        <v>4.9000000000000004</v>
      </c>
      <c r="AH43" s="61"/>
    </row>
    <row r="44" spans="1:34" ht="15" customHeight="1">
      <c r="A44" s="50"/>
      <c r="B44" s="59"/>
      <c r="C44" s="37" t="s">
        <v>6</v>
      </c>
      <c r="D44" s="69"/>
      <c r="E44" s="25">
        <v>65342326</v>
      </c>
      <c r="F44" s="21"/>
      <c r="G44" s="17">
        <v>99.208473917951778</v>
      </c>
      <c r="H44" s="17"/>
      <c r="I44" s="17">
        <v>13</v>
      </c>
      <c r="J44" s="61"/>
      <c r="K44" s="21">
        <v>57096692</v>
      </c>
      <c r="L44" s="21"/>
      <c r="M44" s="17">
        <v>87.380868565958309</v>
      </c>
      <c r="N44" s="17"/>
      <c r="O44" s="17">
        <v>10.9</v>
      </c>
      <c r="P44" s="61"/>
      <c r="Q44" s="21">
        <v>54430210</v>
      </c>
      <c r="R44" s="21"/>
      <c r="S44" s="17">
        <v>95.329883559628996</v>
      </c>
      <c r="T44" s="17"/>
      <c r="U44" s="17">
        <v>8.3000000000000007</v>
      </c>
      <c r="V44" s="61"/>
      <c r="W44" s="25">
        <v>57005992</v>
      </c>
      <c r="X44" s="21"/>
      <c r="Y44" s="17">
        <v>104.73226540922771</v>
      </c>
      <c r="Z44" s="17"/>
      <c r="AA44" s="17">
        <v>9.1</v>
      </c>
      <c r="AB44" s="61"/>
      <c r="AC44" s="25">
        <v>55379014</v>
      </c>
      <c r="AD44" s="21"/>
      <c r="AE44" s="17">
        <f t="shared" si="3"/>
        <v>97.14595265704699</v>
      </c>
      <c r="AF44" s="17"/>
      <c r="AG44" s="17">
        <f t="shared" si="4"/>
        <v>9.5</v>
      </c>
      <c r="AH44" s="61"/>
    </row>
    <row r="45" spans="1:34" ht="15" customHeight="1">
      <c r="A45" s="50"/>
      <c r="B45" s="59"/>
      <c r="C45" s="37" t="s">
        <v>34</v>
      </c>
      <c r="D45" s="69"/>
      <c r="E45" s="25">
        <v>15841161</v>
      </c>
      <c r="F45" s="21"/>
      <c r="G45" s="17">
        <v>104.99781469429514</v>
      </c>
      <c r="H45" s="17"/>
      <c r="I45" s="17">
        <v>3.2</v>
      </c>
      <c r="J45" s="61"/>
      <c r="K45" s="21">
        <v>14324010</v>
      </c>
      <c r="L45" s="21"/>
      <c r="M45" s="17">
        <v>90.422728485620468</v>
      </c>
      <c r="N45" s="17"/>
      <c r="O45" s="17">
        <v>2.7</v>
      </c>
      <c r="P45" s="61"/>
      <c r="Q45" s="21">
        <v>14322913</v>
      </c>
      <c r="R45" s="21"/>
      <c r="S45" s="17">
        <v>99.992341530060372</v>
      </c>
      <c r="T45" s="17"/>
      <c r="U45" s="17">
        <v>2.2000000000000002</v>
      </c>
      <c r="V45" s="61"/>
      <c r="W45" s="25">
        <v>13619241</v>
      </c>
      <c r="X45" s="21"/>
      <c r="Y45" s="17">
        <v>95.087088778658369</v>
      </c>
      <c r="Z45" s="17"/>
      <c r="AA45" s="17">
        <v>2.2000000000000002</v>
      </c>
      <c r="AB45" s="61"/>
      <c r="AC45" s="25">
        <v>14110061</v>
      </c>
      <c r="AD45" s="21"/>
      <c r="AE45" s="17">
        <f t="shared" si="3"/>
        <v>103.60387190446222</v>
      </c>
      <c r="AF45" s="17"/>
      <c r="AG45" s="17">
        <f t="shared" si="4"/>
        <v>2.4</v>
      </c>
      <c r="AH45" s="61"/>
    </row>
    <row r="46" spans="1:34" ht="15" customHeight="1">
      <c r="A46" s="50"/>
      <c r="B46" s="59"/>
      <c r="C46" s="37" t="s">
        <v>9</v>
      </c>
      <c r="D46" s="69"/>
      <c r="E46" s="25">
        <v>86897962</v>
      </c>
      <c r="F46" s="21"/>
      <c r="G46" s="17">
        <v>103.3559488351553</v>
      </c>
      <c r="H46" s="17"/>
      <c r="I46" s="17">
        <v>17.3</v>
      </c>
      <c r="J46" s="61"/>
      <c r="K46" s="21">
        <v>95595824</v>
      </c>
      <c r="L46" s="21"/>
      <c r="M46" s="17">
        <v>110.00928192078889</v>
      </c>
      <c r="N46" s="17"/>
      <c r="O46" s="17">
        <v>18.2</v>
      </c>
      <c r="P46" s="61"/>
      <c r="Q46" s="21">
        <v>99853699</v>
      </c>
      <c r="R46" s="21"/>
      <c r="S46" s="17">
        <v>104.45403870361534</v>
      </c>
      <c r="T46" s="17"/>
      <c r="U46" s="17">
        <v>15.3</v>
      </c>
      <c r="V46" s="61"/>
      <c r="W46" s="25">
        <v>95311938</v>
      </c>
      <c r="X46" s="21"/>
      <c r="Y46" s="17">
        <v>95.451584622819027</v>
      </c>
      <c r="Z46" s="17"/>
      <c r="AA46" s="17">
        <v>15.1</v>
      </c>
      <c r="AB46" s="61"/>
      <c r="AC46" s="25">
        <v>99073864</v>
      </c>
      <c r="AD46" s="21"/>
      <c r="AE46" s="17">
        <f t="shared" si="3"/>
        <v>103.94696202693939</v>
      </c>
      <c r="AF46" s="17"/>
      <c r="AG46" s="17">
        <f t="shared" si="4"/>
        <v>16.899999999999999</v>
      </c>
      <c r="AH46" s="61"/>
    </row>
    <row r="47" spans="1:34" ht="15" customHeight="1">
      <c r="A47" s="50"/>
      <c r="B47" s="59"/>
      <c r="C47" s="37" t="s">
        <v>8</v>
      </c>
      <c r="D47" s="69"/>
      <c r="E47" s="25">
        <v>56112128</v>
      </c>
      <c r="F47" s="21"/>
      <c r="G47" s="17">
        <v>99.155124703913188</v>
      </c>
      <c r="H47" s="17"/>
      <c r="I47" s="17">
        <v>11.2</v>
      </c>
      <c r="J47" s="61"/>
      <c r="K47" s="21">
        <v>57166051</v>
      </c>
      <c r="L47" s="21"/>
      <c r="M47" s="17">
        <v>101.87824457486268</v>
      </c>
      <c r="N47" s="17"/>
      <c r="O47" s="17">
        <v>10.9</v>
      </c>
      <c r="P47" s="61"/>
      <c r="Q47" s="21">
        <v>56830624</v>
      </c>
      <c r="R47" s="21"/>
      <c r="S47" s="17">
        <v>99.41324091111349</v>
      </c>
      <c r="T47" s="17"/>
      <c r="U47" s="17">
        <v>8.6999999999999993</v>
      </c>
      <c r="V47" s="61"/>
      <c r="W47" s="25">
        <v>61021211</v>
      </c>
      <c r="X47" s="21"/>
      <c r="Y47" s="17">
        <v>107.3738183835532</v>
      </c>
      <c r="Z47" s="17"/>
      <c r="AA47" s="17">
        <v>9.6999999999999993</v>
      </c>
      <c r="AB47" s="61"/>
      <c r="AC47" s="25">
        <v>57930618</v>
      </c>
      <c r="AD47" s="21"/>
      <c r="AE47" s="17">
        <f t="shared" si="3"/>
        <v>94.93521523196253</v>
      </c>
      <c r="AF47" s="17"/>
      <c r="AG47" s="17">
        <f t="shared" si="4"/>
        <v>9.9</v>
      </c>
      <c r="AH47" s="61"/>
    </row>
    <row r="48" spans="1:34" ht="15" customHeight="1">
      <c r="A48" s="50"/>
      <c r="B48" s="59"/>
      <c r="C48" s="37" t="s">
        <v>35</v>
      </c>
      <c r="D48" s="69"/>
      <c r="E48" s="27">
        <v>660530</v>
      </c>
      <c r="F48" s="21"/>
      <c r="G48" s="17">
        <v>20.20343213346812</v>
      </c>
      <c r="H48" s="17"/>
      <c r="I48" s="17">
        <v>0.1</v>
      </c>
      <c r="J48" s="61"/>
      <c r="K48" s="74">
        <v>1905565</v>
      </c>
      <c r="L48" s="21"/>
      <c r="M48" s="17">
        <v>288.49030324133651</v>
      </c>
      <c r="N48" s="17"/>
      <c r="O48" s="17">
        <v>0.4</v>
      </c>
      <c r="P48" s="61"/>
      <c r="Q48" s="21">
        <v>2409970</v>
      </c>
      <c r="R48" s="21"/>
      <c r="S48" s="17">
        <v>126.47010204322602</v>
      </c>
      <c r="T48" s="17"/>
      <c r="U48" s="17">
        <v>0.4</v>
      </c>
      <c r="V48" s="61"/>
      <c r="W48" s="25">
        <v>1490313</v>
      </c>
      <c r="X48" s="21"/>
      <c r="Y48" s="17">
        <v>61.839483479047452</v>
      </c>
      <c r="Z48" s="17"/>
      <c r="AA48" s="17">
        <v>0.2</v>
      </c>
      <c r="AB48" s="61"/>
      <c r="AC48" s="25">
        <v>3165246</v>
      </c>
      <c r="AD48" s="21"/>
      <c r="AE48" s="17">
        <f t="shared" si="3"/>
        <v>212.38800171507597</v>
      </c>
      <c r="AF48" s="17"/>
      <c r="AG48" s="17">
        <f t="shared" si="4"/>
        <v>0.5</v>
      </c>
      <c r="AH48" s="61"/>
    </row>
    <row r="49" spans="1:34" ht="15" customHeight="1">
      <c r="A49" s="50"/>
      <c r="B49" s="59"/>
      <c r="C49" s="37" t="s">
        <v>36</v>
      </c>
      <c r="D49" s="69"/>
      <c r="E49" s="25">
        <v>9045217</v>
      </c>
      <c r="F49" s="21"/>
      <c r="G49" s="17">
        <v>96.532655803116953</v>
      </c>
      <c r="H49" s="17"/>
      <c r="I49" s="17">
        <v>1.8</v>
      </c>
      <c r="J49" s="61"/>
      <c r="K49" s="21">
        <v>7943283</v>
      </c>
      <c r="L49" s="21"/>
      <c r="M49" s="17">
        <v>87.817495146882592</v>
      </c>
      <c r="N49" s="17"/>
      <c r="O49" s="17">
        <v>1.5</v>
      </c>
      <c r="P49" s="61"/>
      <c r="Q49" s="21">
        <v>8344932</v>
      </c>
      <c r="R49" s="21"/>
      <c r="S49" s="17">
        <v>105.05646091169105</v>
      </c>
      <c r="T49" s="17"/>
      <c r="U49" s="17">
        <v>1.3</v>
      </c>
      <c r="V49" s="61"/>
      <c r="W49" s="25">
        <v>7849934</v>
      </c>
      <c r="X49" s="21"/>
      <c r="Y49" s="17">
        <v>94.068280005157618</v>
      </c>
      <c r="Z49" s="17"/>
      <c r="AA49" s="17">
        <v>1.2</v>
      </c>
      <c r="AB49" s="61"/>
      <c r="AC49" s="25">
        <v>7432258</v>
      </c>
      <c r="AD49" s="21"/>
      <c r="AE49" s="17">
        <f t="shared" si="3"/>
        <v>94.679241889167471</v>
      </c>
      <c r="AF49" s="17"/>
      <c r="AG49" s="17">
        <f t="shared" si="4"/>
        <v>1.3</v>
      </c>
      <c r="AH49" s="61"/>
    </row>
    <row r="50" spans="1:34" ht="15" customHeight="1" thickBot="1">
      <c r="A50" s="50"/>
      <c r="B50" s="70"/>
      <c r="C50" s="39" t="s">
        <v>37</v>
      </c>
      <c r="D50" s="71"/>
      <c r="E50" s="26" t="s">
        <v>38</v>
      </c>
      <c r="F50" s="23"/>
      <c r="G50" s="24" t="s">
        <v>38</v>
      </c>
      <c r="H50" s="24"/>
      <c r="I50" s="24" t="s">
        <v>38</v>
      </c>
      <c r="J50" s="24"/>
      <c r="K50" s="23" t="s">
        <v>38</v>
      </c>
      <c r="L50" s="23"/>
      <c r="M50" s="24" t="s">
        <v>38</v>
      </c>
      <c r="N50" s="24"/>
      <c r="O50" s="24" t="s">
        <v>38</v>
      </c>
      <c r="P50" s="24"/>
      <c r="Q50" s="23" t="s">
        <v>38</v>
      </c>
      <c r="R50" s="23"/>
      <c r="S50" s="24" t="s">
        <v>38</v>
      </c>
      <c r="T50" s="24"/>
      <c r="U50" s="24" t="s">
        <v>38</v>
      </c>
      <c r="V50" s="24"/>
      <c r="W50" s="26" t="s">
        <v>38</v>
      </c>
      <c r="X50" s="23"/>
      <c r="Y50" s="24" t="s">
        <v>38</v>
      </c>
      <c r="Z50" s="24"/>
      <c r="AA50" s="24" t="s">
        <v>38</v>
      </c>
      <c r="AB50" s="24"/>
      <c r="AC50" s="26" t="s">
        <v>38</v>
      </c>
      <c r="AD50" s="23"/>
      <c r="AE50" s="24" t="s">
        <v>38</v>
      </c>
      <c r="AF50" s="24"/>
      <c r="AG50" s="24" t="s">
        <v>38</v>
      </c>
      <c r="AH50" s="24"/>
    </row>
    <row r="54" spans="1:34" ht="18" customHeight="1">
      <c r="Q54" s="77"/>
    </row>
  </sheetData>
  <mergeCells count="32">
    <mergeCell ref="B4:C4"/>
    <mergeCell ref="B36:C36"/>
    <mergeCell ref="B5:C5"/>
    <mergeCell ref="AG4:AH4"/>
    <mergeCell ref="Y4:Z4"/>
    <mergeCell ref="W4:X4"/>
    <mergeCell ref="AA4:AB4"/>
    <mergeCell ref="AC4:AD4"/>
    <mergeCell ref="AE4:AF4"/>
    <mergeCell ref="AC35:AG35"/>
    <mergeCell ref="B37:C37"/>
    <mergeCell ref="AE36:AF36"/>
    <mergeCell ref="AC36:AD36"/>
    <mergeCell ref="AG36:AH36"/>
    <mergeCell ref="AA36:AB36"/>
    <mergeCell ref="Y36:Z36"/>
    <mergeCell ref="W36:X36"/>
    <mergeCell ref="Q36:R36"/>
    <mergeCell ref="S36:T36"/>
    <mergeCell ref="U36:V36"/>
    <mergeCell ref="AC3:AG3"/>
    <mergeCell ref="Q35:U35"/>
    <mergeCell ref="Q3:U3"/>
    <mergeCell ref="W35:AA35"/>
    <mergeCell ref="Q4:R4"/>
    <mergeCell ref="K3:P3"/>
    <mergeCell ref="W3:AA3"/>
    <mergeCell ref="E3:J3"/>
    <mergeCell ref="K35:P35"/>
    <mergeCell ref="E35:J35"/>
    <mergeCell ref="S4:T4"/>
    <mergeCell ref="U4:V4"/>
  </mergeCells>
  <phoneticPr fontId="2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95" firstPageNumber="6" fitToWidth="2" orientation="portrait" blackAndWhite="1" r:id="rId1"/>
  <headerFooter scaleWithDoc="0" alignWithMargins="0">
    <oddFooter>&amp;C&amp;"游明朝,標準"&amp;10&amp;P</oddFoot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1予算･決算</vt:lpstr>
      <vt:lpstr>2決算額推移</vt:lpstr>
      <vt:lpstr>'1予算･決算'!Print_Area</vt:lpstr>
      <vt:lpstr>'2決算額推移'!Print_Area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奥土　直樹</dc:creator>
  <cp:lastModifiedBy>三浦　紗樹</cp:lastModifiedBy>
  <cp:lastPrinted>2024-01-25T05:31:26Z</cp:lastPrinted>
  <dcterms:created xsi:type="dcterms:W3CDTF">2015-09-07T03:15:54Z</dcterms:created>
  <dcterms:modified xsi:type="dcterms:W3CDTF">2024-01-25T06:48:37Z</dcterms:modified>
</cp:coreProperties>
</file>