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hon04f04om\税制課\01 税制係\01 税制総括\04 税務統計\令和5年度\06_配布作業\01_項目別DL版\"/>
    </mc:Choice>
  </mc:AlternateContent>
  <bookViews>
    <workbookView xWindow="195" yWindow="-15" windowWidth="14130" windowHeight="8340" tabRatio="855"/>
  </bookViews>
  <sheets>
    <sheet name="減免推移" sheetId="17" r:id="rId1"/>
    <sheet name="×9税負担額" sheetId="8" state="hidden" r:id="rId2"/>
    <sheet name="×1人口･世帯数【済】" sheetId="14" state="hidden" r:id="rId3"/>
    <sheet name="×2,3,4,5" sheetId="18" state="hidden" r:id="rId4"/>
    <sheet name="×確定按分率入力用" sheetId="15" state="hidden" r:id="rId5"/>
    <sheet name="×6徴税経費" sheetId="11" state="hidden" r:id="rId6"/>
  </sheets>
  <definedNames>
    <definedName name="_xlnm.Print_Area" localSheetId="2">×1人口･世帯数【済】!$A$1:$I$31</definedName>
    <definedName name="_xlnm.Print_Area" localSheetId="3">'×2,3,4,5'!$A$1:$J$39</definedName>
    <definedName name="_xlnm.Print_Area" localSheetId="5">×6徴税経費!$A$1:$S$35</definedName>
    <definedName name="_xlnm.Print_Area" localSheetId="1">×9税負担額!$A$1:$Q$41</definedName>
    <definedName name="_xlnm.Print_Area" localSheetId="0">減免推移!$A$1:$AO$44</definedName>
  </definedNames>
  <calcPr calcId="162913"/>
</workbook>
</file>

<file path=xl/calcChain.xml><?xml version="1.0" encoding="utf-8"?>
<calcChain xmlns="http://schemas.openxmlformats.org/spreadsheetml/2006/main">
  <c r="AN42" i="17" l="1"/>
  <c r="AL42" i="17"/>
  <c r="AH42" i="17"/>
  <c r="AG42" i="17"/>
  <c r="AF42" i="17"/>
  <c r="AD42" i="17"/>
  <c r="AH41" i="17"/>
  <c r="AG41" i="17"/>
  <c r="AF41" i="17"/>
  <c r="AE41" i="17"/>
  <c r="AD41" i="17"/>
  <c r="AH40" i="17"/>
  <c r="AH43" i="17" s="1"/>
  <c r="AF40" i="17"/>
  <c r="AF43" i="17" s="1"/>
  <c r="AD40" i="17"/>
  <c r="AB42" i="17"/>
  <c r="AA42" i="17"/>
  <c r="Z42" i="17"/>
  <c r="X42" i="17"/>
  <c r="AB41" i="17"/>
  <c r="AA41" i="17"/>
  <c r="Z41" i="17"/>
  <c r="Y41" i="17"/>
  <c r="X41" i="17"/>
  <c r="AB40" i="17"/>
  <c r="AB43" i="17" s="1"/>
  <c r="Z40" i="17"/>
  <c r="Z43" i="17" s="1"/>
  <c r="X40" i="17"/>
  <c r="V42" i="17"/>
  <c r="U42" i="17"/>
  <c r="T42" i="17"/>
  <c r="R42" i="17"/>
  <c r="V41" i="17"/>
  <c r="U41" i="17"/>
  <c r="T41" i="17"/>
  <c r="S41" i="17"/>
  <c r="R41" i="17"/>
  <c r="V40" i="17"/>
  <c r="V43" i="17" s="1"/>
  <c r="T40" i="17"/>
  <c r="T43" i="17" s="1"/>
  <c r="R40" i="17"/>
  <c r="AM42" i="17"/>
  <c r="AJ42" i="17"/>
  <c r="R43" i="17" l="1"/>
  <c r="X43" i="17"/>
  <c r="AD43" i="17"/>
  <c r="AN41" i="17"/>
  <c r="AM41" i="17"/>
  <c r="AL41" i="17"/>
  <c r="AK41" i="17"/>
  <c r="AJ41" i="17"/>
  <c r="AN40" i="17"/>
  <c r="AL40" i="17"/>
  <c r="AL43" i="17" s="1"/>
  <c r="AJ40" i="17"/>
  <c r="AN39" i="17"/>
  <c r="AM39" i="17"/>
  <c r="AL39" i="17"/>
  <c r="AJ39" i="17"/>
  <c r="AM23" i="17"/>
  <c r="AN22" i="17"/>
  <c r="AL22" i="17"/>
  <c r="AJ22" i="17"/>
  <c r="AN18" i="17"/>
  <c r="AL18" i="17"/>
  <c r="AJ18" i="17"/>
  <c r="AJ23" i="17" s="1"/>
  <c r="AN14" i="17"/>
  <c r="AL14" i="17"/>
  <c r="AJ14" i="17"/>
  <c r="AL23" i="17" l="1"/>
  <c r="AN23" i="17"/>
  <c r="AJ43" i="17"/>
  <c r="AN43" i="17"/>
  <c r="AN27" i="17"/>
  <c r="AN29" i="17" s="1"/>
  <c r="AM27" i="17"/>
  <c r="AL27" i="17"/>
  <c r="AL29" i="17" s="1"/>
  <c r="AK27" i="17"/>
  <c r="AJ27" i="17"/>
  <c r="AJ29" i="17" s="1"/>
  <c r="AN7" i="17" l="1"/>
  <c r="AM7" i="17"/>
  <c r="AL7" i="17"/>
  <c r="AJ7" i="17"/>
  <c r="AL35" i="17" l="1"/>
  <c r="AN35" i="17" l="1"/>
  <c r="AM35" i="17"/>
  <c r="AJ35" i="17"/>
  <c r="AN10" i="17"/>
  <c r="AM10" i="17"/>
  <c r="AL10" i="17"/>
  <c r="AJ10" i="17"/>
  <c r="AD27" i="17" l="1"/>
  <c r="AF27" i="17"/>
  <c r="AG27" i="17"/>
  <c r="AH27" i="17"/>
  <c r="AD35" i="17" l="1"/>
  <c r="AH22" i="17"/>
  <c r="AF22" i="17"/>
  <c r="AD22" i="17"/>
  <c r="AH14" i="17"/>
  <c r="AF14" i="17"/>
  <c r="AD14" i="17"/>
  <c r="AH18" i="17"/>
  <c r="AF18" i="17"/>
  <c r="AD18" i="17"/>
  <c r="AD23" i="17" l="1"/>
  <c r="AF23" i="17"/>
  <c r="AH23" i="17"/>
  <c r="AF7" i="17"/>
  <c r="AH29" i="17" l="1"/>
  <c r="AF29" i="17"/>
  <c r="AD29" i="17"/>
  <c r="N21" i="8" l="1"/>
  <c r="N14" i="8"/>
  <c r="AF35" i="17" l="1"/>
  <c r="F17" i="14" l="1"/>
  <c r="AH35" i="17" l="1"/>
  <c r="AG35" i="17"/>
  <c r="AH10" i="17"/>
  <c r="AG10" i="17"/>
  <c r="AF10" i="17"/>
  <c r="AD10" i="17"/>
  <c r="AH39" i="17" l="1"/>
  <c r="AG39" i="17"/>
  <c r="AF39" i="17"/>
  <c r="AD39" i="17"/>
  <c r="AH7" i="17"/>
  <c r="AG7" i="17"/>
  <c r="AD7" i="17"/>
  <c r="F30" i="14"/>
  <c r="G30" i="14"/>
  <c r="AG23" i="17" l="1"/>
  <c r="R22" i="11" l="1"/>
  <c r="R17" i="11"/>
  <c r="R13" i="11"/>
  <c r="J8" i="18" l="1"/>
  <c r="P16" i="8" l="1"/>
  <c r="R6" i="11" l="1"/>
  <c r="R24" i="11" l="1"/>
  <c r="R30" i="11" l="1"/>
  <c r="P23" i="8" l="1"/>
  <c r="F14" i="14" l="1"/>
  <c r="E10" i="14"/>
  <c r="J14" i="18" l="1"/>
  <c r="J5" i="18"/>
  <c r="F16" i="14"/>
  <c r="H16" i="14" s="1"/>
  <c r="F12" i="14"/>
  <c r="H12" i="14" s="1"/>
  <c r="F11" i="14"/>
  <c r="H25" i="14" s="1"/>
  <c r="I25" i="14"/>
  <c r="I26" i="14"/>
  <c r="I27" i="14"/>
  <c r="I28" i="14"/>
  <c r="I29" i="14"/>
  <c r="F13" i="14"/>
  <c r="H26" i="14" s="1"/>
  <c r="H27" i="14"/>
  <c r="F15" i="14"/>
  <c r="H28" i="14" s="1"/>
  <c r="H17" i="14"/>
  <c r="D10" i="14"/>
  <c r="G10" i="14"/>
  <c r="H29" i="14" l="1"/>
  <c r="H30" i="14" s="1"/>
  <c r="I30" i="14"/>
  <c r="H14" i="14"/>
  <c r="F10" i="14"/>
  <c r="H10" i="14" s="1"/>
  <c r="H11" i="14"/>
  <c r="H15" i="14"/>
  <c r="H13" i="14"/>
  <c r="R26" i="11"/>
  <c r="R29" i="11"/>
  <c r="R31" i="11" s="1"/>
</calcChain>
</file>

<file path=xl/comments1.xml><?xml version="1.0" encoding="utf-8"?>
<comments xmlns="http://schemas.openxmlformats.org/spreadsheetml/2006/main">
  <authors>
    <author>仙台市</author>
  </authors>
  <commentList>
    <comment ref="F5" authorId="0" shapeId="0">
      <text>
        <r>
          <rPr>
            <b/>
            <sz val="9"/>
            <color indexed="81"/>
            <rFont val="ＭＳ Ｐゴシック"/>
            <family val="3"/>
            <charset val="128"/>
          </rPr>
          <t>指定都市事務局への市域内税収の照会回答のバックデータの数値と一致</t>
        </r>
      </text>
    </comment>
  </commentList>
</comments>
</file>

<file path=xl/comments2.xml><?xml version="1.0" encoding="utf-8"?>
<comments xmlns="http://schemas.openxmlformats.org/spreadsheetml/2006/main">
  <authors>
    <author>仙台市</author>
  </authors>
  <commentList>
    <comment ref="J10" authorId="0" shapeId="0">
      <text>
        <r>
          <rPr>
            <sz val="9"/>
            <color indexed="81"/>
            <rFont val="ＭＳ Ｐゴシック"/>
            <family val="3"/>
            <charset val="128"/>
          </rPr>
          <t>政令指定都市への照会する際に財政課に聞く数値。</t>
        </r>
      </text>
    </comment>
  </commentList>
</comments>
</file>

<file path=xl/comments3.xml><?xml version="1.0" encoding="utf-8"?>
<comments xmlns="http://schemas.openxmlformats.org/spreadsheetml/2006/main">
  <authors>
    <author>仙台市</author>
  </authors>
  <commentList>
    <comment ref="R3" authorId="0" shapeId="0">
      <text>
        <r>
          <rPr>
            <b/>
            <sz val="9"/>
            <color indexed="81"/>
            <rFont val="ＭＳ Ｐゴシック"/>
            <family val="3"/>
            <charset val="128"/>
          </rPr>
          <t>39表から</t>
        </r>
      </text>
    </comment>
  </commentList>
</comments>
</file>

<file path=xl/sharedStrings.xml><?xml version="1.0" encoding="utf-8"?>
<sst xmlns="http://schemas.openxmlformats.org/spreadsheetml/2006/main" count="361" uniqueCount="189">
  <si>
    <t>区　分</t>
  </si>
  <si>
    <t>男</t>
  </si>
  <si>
    <t>女</t>
  </si>
  <si>
    <t>計</t>
  </si>
  <si>
    <t>（単位：人，世帯）</t>
  </si>
  <si>
    <t>青葉区</t>
  </si>
  <si>
    <t>宮城野区</t>
  </si>
  <si>
    <t>若林区</t>
  </si>
  <si>
    <t>太白区</t>
  </si>
  <si>
    <t>泉区</t>
  </si>
  <si>
    <t>一般会計</t>
  </si>
  <si>
    <t>市税</t>
  </si>
  <si>
    <t>市税の割合</t>
  </si>
  <si>
    <t>収入額の需要額に対する割合</t>
  </si>
  <si>
    <t>総 収 入 額</t>
  </si>
  <si>
    <t>諸手当</t>
  </si>
  <si>
    <t>(超過勤務手当)</t>
  </si>
  <si>
    <t>人件費</t>
  </si>
  <si>
    <t>(税務特別手当)</t>
  </si>
  <si>
    <t>(その他の手当)</t>
  </si>
  <si>
    <t>その他</t>
  </si>
  <si>
    <t>小計</t>
  </si>
  <si>
    <t>税</t>
  </si>
  <si>
    <t>需用費</t>
  </si>
  <si>
    <t>賃金</t>
  </si>
  <si>
    <t>納期前納付の奨励金</t>
  </si>
  <si>
    <t>納税貯蓄組合補助金</t>
  </si>
  <si>
    <t>納税奨励金</t>
  </si>
  <si>
    <t>そ        の        他</t>
  </si>
  <si>
    <t>(ﾆ) 合        計</t>
  </si>
  <si>
    <t>事由</t>
  </si>
  <si>
    <t>災害</t>
  </si>
  <si>
    <t>個人市民税</t>
  </si>
  <si>
    <t>生活困窮</t>
  </si>
  <si>
    <t>法人市民税</t>
  </si>
  <si>
    <t>土地</t>
  </si>
  <si>
    <t>固</t>
  </si>
  <si>
    <t>定</t>
  </si>
  <si>
    <t>家屋</t>
  </si>
  <si>
    <t>資</t>
  </si>
  <si>
    <t>産</t>
  </si>
  <si>
    <t>償却資産</t>
  </si>
  <si>
    <t>軽自動車税</t>
  </si>
  <si>
    <t>事業所税</t>
  </si>
  <si>
    <t>都市計画税</t>
  </si>
  <si>
    <t>市税総額</t>
  </si>
  <si>
    <t>(うち秋保総合支所)</t>
    <rPh sb="3" eb="5">
      <t>アキウ</t>
    </rPh>
    <rPh sb="5" eb="7">
      <t>ソウゴウ</t>
    </rPh>
    <rPh sb="7" eb="9">
      <t>シショ</t>
    </rPh>
    <phoneticPr fontId="7"/>
  </si>
  <si>
    <t>(うち宮城総合支所)</t>
    <rPh sb="5" eb="7">
      <t>ソウゴウ</t>
    </rPh>
    <rPh sb="7" eb="9">
      <t>シショ</t>
    </rPh>
    <phoneticPr fontId="7"/>
  </si>
  <si>
    <t>当初予算</t>
    <rPh sb="2" eb="4">
      <t>ヨサン</t>
    </rPh>
    <phoneticPr fontId="7"/>
  </si>
  <si>
    <t>－</t>
  </si>
  <si>
    <t>2.　一般会計予算・決算に占める市税の割合の推移</t>
    <phoneticPr fontId="7"/>
  </si>
  <si>
    <t>（単位：人，世帯，人/k㎡，k㎡）</t>
    <rPh sb="1" eb="3">
      <t>タンイ</t>
    </rPh>
    <rPh sb="4" eb="5">
      <t>ニン</t>
    </rPh>
    <rPh sb="6" eb="8">
      <t>セタイ</t>
    </rPh>
    <rPh sb="9" eb="10">
      <t>ヒト</t>
    </rPh>
    <phoneticPr fontId="7"/>
  </si>
  <si>
    <t>小計</t>
    <rPh sb="0" eb="2">
      <t>ショウケイ</t>
    </rPh>
    <phoneticPr fontId="7"/>
  </si>
  <si>
    <t>徴税費</t>
    <rPh sb="1" eb="2">
      <t>ゼイ</t>
    </rPh>
    <rPh sb="2" eb="3">
      <t>ヒ</t>
    </rPh>
    <phoneticPr fontId="7"/>
  </si>
  <si>
    <t>6.　徴税経費の推移</t>
    <phoneticPr fontId="7"/>
  </si>
  <si>
    <t>　　単位┆円</t>
    <rPh sb="2" eb="4">
      <t>タンイ</t>
    </rPh>
    <rPh sb="5" eb="6">
      <t>エン</t>
    </rPh>
    <phoneticPr fontId="7"/>
  </si>
  <si>
    <t>(単位：千円，％）</t>
    <phoneticPr fontId="7"/>
  </si>
  <si>
    <t>一般会計</t>
    <phoneticPr fontId="7"/>
  </si>
  <si>
    <t>市税</t>
    <phoneticPr fontId="7"/>
  </si>
  <si>
    <t>市税の割合</t>
    <phoneticPr fontId="7"/>
  </si>
  <si>
    <t>決  算</t>
    <phoneticPr fontId="7"/>
  </si>
  <si>
    <t>基 準 財 政 収 入 額</t>
    <phoneticPr fontId="7"/>
  </si>
  <si>
    <t>基 準 財 政 需 要 額</t>
    <phoneticPr fontId="7"/>
  </si>
  <si>
    <t>3.　基準財政収入額及び需要額の推移</t>
    <phoneticPr fontId="7"/>
  </si>
  <si>
    <t>（単位：千円，％）</t>
    <phoneticPr fontId="7"/>
  </si>
  <si>
    <t xml:space="preserve">  (1)  国税･地方税負担額の推移</t>
    <phoneticPr fontId="7"/>
  </si>
  <si>
    <t>税総額</t>
    <phoneticPr fontId="7"/>
  </si>
  <si>
    <t>国税</t>
    <phoneticPr fontId="7"/>
  </si>
  <si>
    <t>県税</t>
    <phoneticPr fontId="7"/>
  </si>
  <si>
    <t>市税</t>
    <phoneticPr fontId="7"/>
  </si>
  <si>
    <t>世帯数</t>
    <phoneticPr fontId="7"/>
  </si>
  <si>
    <t>人口</t>
    <phoneticPr fontId="7"/>
  </si>
  <si>
    <t>納税義務者数を基準にした金額</t>
    <rPh sb="0" eb="2">
      <t>ノウゼイ</t>
    </rPh>
    <rPh sb="2" eb="5">
      <t>ギムシャ</t>
    </rPh>
    <rPh sb="5" eb="6">
      <t>スウ</t>
    </rPh>
    <rPh sb="7" eb="9">
      <t>キジュン</t>
    </rPh>
    <rPh sb="12" eb="14">
      <t>キンガク</t>
    </rPh>
    <phoneticPr fontId="7"/>
  </si>
  <si>
    <t>(ﾎ)（(ﾊ)－(ﾆ)）</t>
    <phoneticPr fontId="7"/>
  </si>
  <si>
    <t>(ﾊ)／(ﾛ)</t>
    <phoneticPr fontId="7"/>
  </si>
  <si>
    <t>(ﾎ)／(ｲ)</t>
    <phoneticPr fontId="7"/>
  </si>
  <si>
    <t>区　　　　　　　　　　分</t>
    <phoneticPr fontId="7"/>
  </si>
  <si>
    <t xml:space="preserve"> </t>
    <phoneticPr fontId="7"/>
  </si>
  <si>
    <t>個人の県民税</t>
    <phoneticPr fontId="7"/>
  </si>
  <si>
    <t>基本給</t>
    <phoneticPr fontId="7"/>
  </si>
  <si>
    <t xml:space="preserve">(ｲ) </t>
    <phoneticPr fontId="7"/>
  </si>
  <si>
    <t>市税</t>
    <phoneticPr fontId="7"/>
  </si>
  <si>
    <t>(ﾛ)</t>
    <phoneticPr fontId="7"/>
  </si>
  <si>
    <t>合計</t>
    <phoneticPr fontId="7"/>
  </si>
  <si>
    <t>旅費</t>
    <phoneticPr fontId="7"/>
  </si>
  <si>
    <t>徴収額を基準にした金額等</t>
    <rPh sb="11" eb="12">
      <t>トウ</t>
    </rPh>
    <phoneticPr fontId="7"/>
  </si>
  <si>
    <t>1.　人口・世帯数の推移</t>
    <phoneticPr fontId="7"/>
  </si>
  <si>
    <t>　(1)　人口・世帯数の推移</t>
    <phoneticPr fontId="7"/>
  </si>
  <si>
    <t>人　　　　　　　　　　　口</t>
    <phoneticPr fontId="7"/>
  </si>
  <si>
    <t>世　帯　数</t>
    <phoneticPr fontId="7"/>
  </si>
  <si>
    <t>人 口 密 度</t>
    <phoneticPr fontId="7"/>
  </si>
  <si>
    <t>面　　　　積</t>
    <phoneticPr fontId="7"/>
  </si>
  <si>
    <t>青葉区</t>
    <phoneticPr fontId="7"/>
  </si>
  <si>
    <t>宮城野区</t>
    <phoneticPr fontId="7"/>
  </si>
  <si>
    <t>若林区</t>
    <phoneticPr fontId="7"/>
  </si>
  <si>
    <t>太白区</t>
    <phoneticPr fontId="7"/>
  </si>
  <si>
    <t>泉　区</t>
    <phoneticPr fontId="7"/>
  </si>
  <si>
    <t>　(2)　区別人口・世帯数の推移</t>
    <phoneticPr fontId="7"/>
  </si>
  <si>
    <t>人　　　　口</t>
    <phoneticPr fontId="7"/>
  </si>
  <si>
    <t>世 　帯 　数</t>
    <phoneticPr fontId="7"/>
  </si>
  <si>
    <t>(単位：千円，％）</t>
    <phoneticPr fontId="7"/>
  </si>
  <si>
    <t>人　　　　口</t>
  </si>
  <si>
    <t>世 　帯 　数</t>
  </si>
  <si>
    <t>(単位:件，千円)</t>
    <phoneticPr fontId="7"/>
  </si>
  <si>
    <t>税　　　目</t>
    <phoneticPr fontId="7"/>
  </si>
  <si>
    <t>市税条例
第11条
第1項</t>
    <phoneticPr fontId="7"/>
  </si>
  <si>
    <t>第1号</t>
    <phoneticPr fontId="7"/>
  </si>
  <si>
    <t>第2号</t>
    <phoneticPr fontId="7"/>
  </si>
  <si>
    <t>第3号</t>
    <phoneticPr fontId="7"/>
  </si>
  <si>
    <t>小　 　　計</t>
    <phoneticPr fontId="7"/>
  </si>
  <si>
    <t>特別土地
保有税</t>
    <phoneticPr fontId="7"/>
  </si>
  <si>
    <t>－</t>
    <phoneticPr fontId="7"/>
  </si>
  <si>
    <t>第3号</t>
    <phoneticPr fontId="7"/>
  </si>
  <si>
    <t>4.　所得税・住民税課税最低限等の推移（給与所得者）</t>
    <rPh sb="15" eb="16">
      <t>トウ</t>
    </rPh>
    <rPh sb="20" eb="22">
      <t>キュウヨ</t>
    </rPh>
    <rPh sb="22" eb="24">
      <t>ショトク</t>
    </rPh>
    <rPh sb="24" eb="25">
      <t>シャ</t>
    </rPh>
    <phoneticPr fontId="7"/>
  </si>
  <si>
    <t>課税最低限</t>
    <rPh sb="0" eb="2">
      <t>カゼイ</t>
    </rPh>
    <rPh sb="2" eb="5">
      <t>サイテイゲン</t>
    </rPh>
    <phoneticPr fontId="7"/>
  </si>
  <si>
    <t>住民税</t>
    <rPh sb="0" eb="3">
      <t>ジュウミンゼイ</t>
    </rPh>
    <phoneticPr fontId="7"/>
  </si>
  <si>
    <t>独身</t>
    <rPh sb="0" eb="2">
      <t>ドクシン</t>
    </rPh>
    <phoneticPr fontId="7"/>
  </si>
  <si>
    <t>夫婦</t>
    <rPh sb="0" eb="2">
      <t>フウフ</t>
    </rPh>
    <phoneticPr fontId="7"/>
  </si>
  <si>
    <t>夫婦子1人</t>
    <rPh sb="0" eb="2">
      <t>フウフ</t>
    </rPh>
    <rPh sb="2" eb="3">
      <t>コ</t>
    </rPh>
    <rPh sb="4" eb="5">
      <t>ニン</t>
    </rPh>
    <phoneticPr fontId="7"/>
  </si>
  <si>
    <t>夫婦子2人</t>
    <rPh sb="0" eb="2">
      <t>フウフ</t>
    </rPh>
    <rPh sb="2" eb="3">
      <t>コ</t>
    </rPh>
    <rPh sb="4" eb="5">
      <t>ニン</t>
    </rPh>
    <phoneticPr fontId="7"/>
  </si>
  <si>
    <t>所得税</t>
    <rPh sb="0" eb="3">
      <t>ショトクゼイ</t>
    </rPh>
    <phoneticPr fontId="7"/>
  </si>
  <si>
    <t>5.　確定あん分率の推移</t>
    <phoneticPr fontId="7"/>
  </si>
  <si>
    <t>同左</t>
    <rPh sb="0" eb="2">
      <t>ドウサ</t>
    </rPh>
    <phoneticPr fontId="4"/>
  </si>
  <si>
    <t>（単位：円）</t>
    <phoneticPr fontId="7"/>
  </si>
  <si>
    <t>あん分率</t>
    <phoneticPr fontId="7"/>
  </si>
  <si>
    <t>件　数</t>
    <phoneticPr fontId="7"/>
  </si>
  <si>
    <t>税　額</t>
    <phoneticPr fontId="7"/>
  </si>
  <si>
    <t>減 免 額</t>
    <phoneticPr fontId="7"/>
  </si>
  <si>
    <t>　　　単位┆千円</t>
    <rPh sb="3" eb="5">
      <t>タンイ</t>
    </rPh>
    <rPh sb="6" eb="7">
      <t>セン</t>
    </rPh>
    <rPh sb="7" eb="8">
      <t>エン</t>
    </rPh>
    <phoneticPr fontId="7"/>
  </si>
  <si>
    <t xml:space="preserve"> 注)　この表における人口は,国勢調査結果を基礎として,それに住民登録の異動および人口動態調査等による自然動態・</t>
    <phoneticPr fontId="7"/>
  </si>
  <si>
    <t xml:space="preserve"> 　 社会動態を積み上げた人口である。</t>
    <phoneticPr fontId="7"/>
  </si>
  <si>
    <t xml:space="preserve"> 注)　各年とも1月1日現在の数値である。</t>
    <phoneticPr fontId="7"/>
  </si>
  <si>
    <t>県民税徴収
取  扱  費
※</t>
    <phoneticPr fontId="7"/>
  </si>
  <si>
    <t>　集計した。</t>
    <phoneticPr fontId="7"/>
  </si>
  <si>
    <t>※　税源移譲の実施に伴い，徴収取扱費の算出方法が納税通知書数を中心としたものから，納税義務者数を中心</t>
    <rPh sb="2" eb="4">
      <t>ゼイゲン</t>
    </rPh>
    <rPh sb="4" eb="6">
      <t>イジョウ</t>
    </rPh>
    <rPh sb="7" eb="9">
      <t>ジッシ</t>
    </rPh>
    <rPh sb="10" eb="11">
      <t>トモナ</t>
    </rPh>
    <rPh sb="13" eb="15">
      <t>チョウシュウ</t>
    </rPh>
    <rPh sb="15" eb="17">
      <t>トリアツカイ</t>
    </rPh>
    <rPh sb="17" eb="18">
      <t>ヒ</t>
    </rPh>
    <rPh sb="19" eb="21">
      <t>サンシュツ</t>
    </rPh>
    <rPh sb="21" eb="23">
      <t>ホウホウ</t>
    </rPh>
    <rPh sb="24" eb="26">
      <t>ノウゼイ</t>
    </rPh>
    <rPh sb="26" eb="29">
      <t>ツウチショ</t>
    </rPh>
    <rPh sb="29" eb="30">
      <t>スウ</t>
    </rPh>
    <rPh sb="31" eb="33">
      <t>チュウシン</t>
    </rPh>
    <rPh sb="41" eb="43">
      <t>ノウゼイ</t>
    </rPh>
    <rPh sb="43" eb="46">
      <t>ギムシャ</t>
    </rPh>
    <rPh sb="46" eb="47">
      <t>スウ</t>
    </rPh>
    <rPh sb="48" eb="50">
      <t>チュウシン</t>
    </rPh>
    <phoneticPr fontId="7"/>
  </si>
  <si>
    <t>　としたものに変更された。納税通知書数又は納税義務者数以外に係る金額は「徴収額を基準にした金額等」に</t>
    <rPh sb="13" eb="15">
      <t>ノウゼイ</t>
    </rPh>
    <rPh sb="15" eb="18">
      <t>ツウチショ</t>
    </rPh>
    <rPh sb="18" eb="19">
      <t>スウ</t>
    </rPh>
    <rPh sb="19" eb="20">
      <t>マタ</t>
    </rPh>
    <rPh sb="21" eb="23">
      <t>ノウゼイ</t>
    </rPh>
    <rPh sb="23" eb="26">
      <t>ギムシャ</t>
    </rPh>
    <rPh sb="26" eb="27">
      <t>スウ</t>
    </rPh>
    <rPh sb="27" eb="29">
      <t>イガイ</t>
    </rPh>
    <rPh sb="30" eb="31">
      <t>カカ</t>
    </rPh>
    <rPh sb="32" eb="34">
      <t>キンガク</t>
    </rPh>
    <rPh sb="36" eb="38">
      <t>チョウシュウ</t>
    </rPh>
    <rPh sb="38" eb="39">
      <t>ガク</t>
    </rPh>
    <rPh sb="40" eb="42">
      <t>キジュン</t>
    </rPh>
    <rPh sb="45" eb="47">
      <t>キンガク</t>
    </rPh>
    <rPh sb="47" eb="48">
      <t>トウ</t>
    </rPh>
    <phoneticPr fontId="7"/>
  </si>
  <si>
    <t>注)1.　平成28年度税務統計から，仙台市内における国税及び県税総額は指定都市市長会事務局指定の計算方法で算出</t>
    <phoneticPr fontId="7"/>
  </si>
  <si>
    <t>注)2.　人口は，当該年度の10月1日現在の推計人口による。</t>
    <phoneticPr fontId="7"/>
  </si>
  <si>
    <t>　 　した額を記載する。</t>
    <rPh sb="5" eb="6">
      <t>ガク</t>
    </rPh>
    <rPh sb="7" eb="9">
      <t>キサイ</t>
    </rPh>
    <phoneticPr fontId="7"/>
  </si>
  <si>
    <t>注)1.　所得税の課税最低限は，各年度の前年における額である。</t>
    <rPh sb="5" eb="8">
      <t>ショトクゼイ</t>
    </rPh>
    <rPh sb="9" eb="11">
      <t>カゼイ</t>
    </rPh>
    <rPh sb="11" eb="14">
      <t>サイテイゲン</t>
    </rPh>
    <rPh sb="16" eb="17">
      <t>カク</t>
    </rPh>
    <rPh sb="17" eb="19">
      <t>ネンド</t>
    </rPh>
    <rPh sb="20" eb="22">
      <t>ゼンネン</t>
    </rPh>
    <rPh sb="26" eb="27">
      <t>ガク</t>
    </rPh>
    <phoneticPr fontId="7"/>
  </si>
  <si>
    <t>注)2.　課税最低限について，夫婦子一人世帯については，子は15歳として計算した。</t>
    <rPh sb="5" eb="7">
      <t>カゼイ</t>
    </rPh>
    <rPh sb="7" eb="10">
      <t>サイテイゲン</t>
    </rPh>
    <rPh sb="15" eb="17">
      <t>フウフ</t>
    </rPh>
    <rPh sb="17" eb="18">
      <t>コ</t>
    </rPh>
    <rPh sb="18" eb="20">
      <t>ヒトリ</t>
    </rPh>
    <rPh sb="20" eb="22">
      <t>セタイ</t>
    </rPh>
    <rPh sb="28" eb="29">
      <t>コ</t>
    </rPh>
    <rPh sb="32" eb="33">
      <t>サイ</t>
    </rPh>
    <rPh sb="36" eb="38">
      <t>ケイサン</t>
    </rPh>
    <phoneticPr fontId="7"/>
  </si>
  <si>
    <t>年 月 日</t>
    <rPh sb="2" eb="3">
      <t>ガツ</t>
    </rPh>
    <rPh sb="4" eb="5">
      <t>ニチ</t>
    </rPh>
    <phoneticPr fontId="7"/>
  </si>
  <si>
    <t>年度</t>
    <rPh sb="0" eb="1">
      <t>ネン</t>
    </rPh>
    <rPh sb="1" eb="2">
      <t>ド</t>
    </rPh>
    <phoneticPr fontId="7"/>
  </si>
  <si>
    <t>年　　 度</t>
    <rPh sb="0" eb="1">
      <t>ネン</t>
    </rPh>
    <rPh sb="4" eb="5">
      <t>ド</t>
    </rPh>
    <phoneticPr fontId="7"/>
  </si>
  <si>
    <t>28.　1.　1</t>
  </si>
  <si>
    <t>29.　1.　1</t>
  </si>
  <si>
    <t>平成27年度</t>
  </si>
  <si>
    <t>平成28年度</t>
  </si>
  <si>
    <t>同左</t>
    <rPh sb="0" eb="2">
      <t>ドウサ</t>
    </rPh>
    <phoneticPr fontId="7"/>
  </si>
  <si>
    <r>
      <t>注)3.　課税最低限について，夫婦子二人世帯については，子のうち1人が15歳，1人が</t>
    </r>
    <r>
      <rPr>
        <sz val="9"/>
        <color rgb="FFFF0000"/>
        <rFont val="ＭＳ 明朝"/>
        <family val="1"/>
        <charset val="128"/>
      </rPr>
      <t>20</t>
    </r>
    <r>
      <rPr>
        <sz val="9"/>
        <rFont val="ＭＳ 明朝"/>
        <family val="1"/>
        <charset val="128"/>
      </rPr>
      <t>歳として計算した。</t>
    </r>
    <rPh sb="5" eb="7">
      <t>カゼイ</t>
    </rPh>
    <rPh sb="7" eb="10">
      <t>サイテイゲン</t>
    </rPh>
    <rPh sb="15" eb="17">
      <t>フウフ</t>
    </rPh>
    <rPh sb="17" eb="18">
      <t>コ</t>
    </rPh>
    <rPh sb="18" eb="20">
      <t>フタリ</t>
    </rPh>
    <rPh sb="20" eb="22">
      <t>セタイ</t>
    </rPh>
    <rPh sb="28" eb="29">
      <t>コ</t>
    </rPh>
    <rPh sb="33" eb="34">
      <t>ニン</t>
    </rPh>
    <rPh sb="37" eb="38">
      <t>サイ</t>
    </rPh>
    <rPh sb="40" eb="41">
      <t>ニン</t>
    </rPh>
    <rPh sb="44" eb="45">
      <t>サイ</t>
    </rPh>
    <rPh sb="48" eb="50">
      <t>ケイサン</t>
    </rPh>
    <phoneticPr fontId="7"/>
  </si>
  <si>
    <t>平成30年</t>
    <rPh sb="0" eb="2">
      <t>ヘイセイ</t>
    </rPh>
    <rPh sb="4" eb="5">
      <t>ネン</t>
    </rPh>
    <phoneticPr fontId="7"/>
  </si>
  <si>
    <t>(単位:千円・円，世帯，人)</t>
    <rPh sb="4" eb="6">
      <t>センエン</t>
    </rPh>
    <rPh sb="7" eb="8">
      <t>エン</t>
    </rPh>
    <phoneticPr fontId="7"/>
  </si>
  <si>
    <t>住民税所得割
非課税限度額</t>
    <rPh sb="0" eb="2">
      <t>ジュウミン</t>
    </rPh>
    <rPh sb="2" eb="3">
      <t>ゼイ</t>
    </rPh>
    <rPh sb="3" eb="5">
      <t>ショトク</t>
    </rPh>
    <rPh sb="5" eb="6">
      <t>ワリ</t>
    </rPh>
    <rPh sb="7" eb="10">
      <t>ヒカゼイ</t>
    </rPh>
    <rPh sb="10" eb="12">
      <t>ゲンド</t>
    </rPh>
    <rPh sb="12" eb="13">
      <t>ガク</t>
    </rPh>
    <phoneticPr fontId="7"/>
  </si>
  <si>
    <t>報償金及びこれに類する経費</t>
    <phoneticPr fontId="7"/>
  </si>
  <si>
    <t>平成26年度</t>
    <rPh sb="0" eb="2">
      <t>ヘイセイ</t>
    </rPh>
    <rPh sb="4" eb="6">
      <t>ネンド</t>
    </rPh>
    <phoneticPr fontId="7"/>
  </si>
  <si>
    <t>平成27年度</t>
    <rPh sb="0" eb="2">
      <t>ヘイセイ</t>
    </rPh>
    <rPh sb="4" eb="6">
      <t>ネンド</t>
    </rPh>
    <phoneticPr fontId="7"/>
  </si>
  <si>
    <t>平成28年度</t>
    <rPh sb="0" eb="2">
      <t>ヘイセイ</t>
    </rPh>
    <rPh sb="4" eb="6">
      <t>ネンド</t>
    </rPh>
    <phoneticPr fontId="7"/>
  </si>
  <si>
    <t>平成29年度</t>
    <rPh sb="0" eb="2">
      <t>ヘイセイ</t>
    </rPh>
    <rPh sb="4" eb="6">
      <t>ネンド</t>
    </rPh>
    <phoneticPr fontId="7"/>
  </si>
  <si>
    <t>平成30年度</t>
    <rPh sb="0" eb="2">
      <t>ヘイセイ</t>
    </rPh>
    <rPh sb="4" eb="6">
      <t>ネンド</t>
    </rPh>
    <phoneticPr fontId="7"/>
  </si>
  <si>
    <t>令和元年度</t>
    <rPh sb="0" eb="1">
      <t>レイ</t>
    </rPh>
    <rPh sb="1" eb="2">
      <t>ワ</t>
    </rPh>
    <rPh sb="2" eb="3">
      <t>ゲン</t>
    </rPh>
    <rPh sb="3" eb="5">
      <t>ネンド</t>
    </rPh>
    <phoneticPr fontId="7"/>
  </si>
  <si>
    <t>30.　1.　1</t>
  </si>
  <si>
    <t>平成31年</t>
    <rPh sb="0" eb="2">
      <t>ヘイセイ</t>
    </rPh>
    <rPh sb="4" eb="5">
      <t>ネン</t>
    </rPh>
    <phoneticPr fontId="7"/>
  </si>
  <si>
    <t>6.　徴収経費の推移</t>
    <rPh sb="3" eb="5">
      <t>チョウシュウ</t>
    </rPh>
    <rPh sb="5" eb="7">
      <t>ケイヒ</t>
    </rPh>
    <rPh sb="8" eb="10">
      <t>スイイ</t>
    </rPh>
    <phoneticPr fontId="7"/>
  </si>
  <si>
    <t>←ここは39表とは異なる（39表は報奨金の額に相当する金額）</t>
    <rPh sb="6" eb="7">
      <t>ヒョウ</t>
    </rPh>
    <rPh sb="9" eb="10">
      <t>コト</t>
    </rPh>
    <rPh sb="15" eb="16">
      <t>ヒョウ</t>
    </rPh>
    <rPh sb="17" eb="19">
      <t>ホウショウ</t>
    </rPh>
    <rPh sb="19" eb="20">
      <t>キン</t>
    </rPh>
    <rPh sb="21" eb="22">
      <t>ガク</t>
    </rPh>
    <rPh sb="23" eb="25">
      <t>ソウトウ</t>
    </rPh>
    <rPh sb="27" eb="29">
      <t>キンガク</t>
    </rPh>
    <phoneticPr fontId="7"/>
  </si>
  <si>
    <t>←ここは39表とは異なる（39表は納税義務者数「等」）</t>
    <rPh sb="6" eb="7">
      <t>ヒョウ</t>
    </rPh>
    <rPh sb="9" eb="10">
      <t>コト</t>
    </rPh>
    <rPh sb="15" eb="16">
      <t>ヒョウ</t>
    </rPh>
    <rPh sb="17" eb="19">
      <t>ノウゼイ</t>
    </rPh>
    <rPh sb="19" eb="22">
      <t>ギムシャ</t>
    </rPh>
    <rPh sb="22" eb="23">
      <t>スウ</t>
    </rPh>
    <rPh sb="24" eb="25">
      <t>トウ</t>
    </rPh>
    <phoneticPr fontId="7"/>
  </si>
  <si>
    <t>(ﾊ)  合               計</t>
    <phoneticPr fontId="7"/>
  </si>
  <si>
    <t>31.　1.　1</t>
  </si>
  <si>
    <t>平成27.　1.　1</t>
    <rPh sb="0" eb="2">
      <t>ヘイセイ</t>
    </rPh>
    <phoneticPr fontId="7"/>
  </si>
  <si>
    <t>令和元年度</t>
    <rPh sb="0" eb="2">
      <t>レイワ</t>
    </rPh>
    <rPh sb="2" eb="3">
      <t>ガン</t>
    </rPh>
    <rPh sb="3" eb="5">
      <t>ネンド</t>
    </rPh>
    <phoneticPr fontId="7"/>
  </si>
  <si>
    <t>注)　令和2年度は特定あん分率である。</t>
    <rPh sb="3" eb="4">
      <t>レイ</t>
    </rPh>
    <rPh sb="4" eb="5">
      <t>ワ</t>
    </rPh>
    <phoneticPr fontId="7"/>
  </si>
  <si>
    <t>令和2年度</t>
    <rPh sb="0" eb="1">
      <t>レイ</t>
    </rPh>
    <rPh sb="1" eb="2">
      <t>ワ</t>
    </rPh>
    <rPh sb="3" eb="5">
      <t>ネンド</t>
    </rPh>
    <phoneticPr fontId="7"/>
  </si>
  <si>
    <t>令和元年度</t>
    <rPh sb="0" eb="2">
      <t>レイワ</t>
    </rPh>
    <rPh sb="2" eb="4">
      <t>ガンネン</t>
    </rPh>
    <rPh sb="3" eb="5">
      <t>ネンド</t>
    </rPh>
    <phoneticPr fontId="7"/>
  </si>
  <si>
    <t>平成29年度</t>
  </si>
  <si>
    <t>平成30年度</t>
  </si>
  <si>
    <t>平  成  30  年  度</t>
    <phoneticPr fontId="7"/>
  </si>
  <si>
    <t>計</t>
    <phoneticPr fontId="7"/>
  </si>
  <si>
    <t>種別割</t>
    <phoneticPr fontId="7"/>
  </si>
  <si>
    <t>環　境
性能割</t>
    <phoneticPr fontId="7"/>
  </si>
  <si>
    <t>令和元年度</t>
    <rPh sb="0" eb="2">
      <t>レイワ</t>
    </rPh>
    <rPh sb="2" eb="3">
      <t>ガン</t>
    </rPh>
    <phoneticPr fontId="7"/>
  </si>
  <si>
    <t>注)　令和２年度は特定あん分率である。</t>
    <rPh sb="3" eb="4">
      <t>レイ</t>
    </rPh>
    <rPh sb="4" eb="5">
      <t>ワ</t>
    </rPh>
    <rPh sb="6" eb="8">
      <t>ネンド</t>
    </rPh>
    <rPh sb="7" eb="8">
      <t>ド</t>
    </rPh>
    <rPh sb="8" eb="10">
      <t>ヘイネンド</t>
    </rPh>
    <rPh sb="9" eb="11">
      <t>トクテイ</t>
    </rPh>
    <rPh sb="13" eb="14">
      <t>ブン</t>
    </rPh>
    <rPh sb="14" eb="15">
      <t>リツ</t>
    </rPh>
    <phoneticPr fontId="7"/>
  </si>
  <si>
    <t>令和2.　1.　1</t>
    <rPh sb="0" eb="2">
      <t>レイワ</t>
    </rPh>
    <phoneticPr fontId="7"/>
  </si>
  <si>
    <t>令和２年</t>
    <rPh sb="0" eb="2">
      <t>レイワ</t>
    </rPh>
    <rPh sb="3" eb="4">
      <t>ネン</t>
    </rPh>
    <phoneticPr fontId="7"/>
  </si>
  <si>
    <t>2.　税負担額</t>
    <phoneticPr fontId="7"/>
  </si>
  <si>
    <t>令　和　元  年  度</t>
    <rPh sb="0" eb="1">
      <t>レイ</t>
    </rPh>
    <rPh sb="2" eb="3">
      <t>ワ</t>
    </rPh>
    <rPh sb="4" eb="5">
      <t>ガン</t>
    </rPh>
    <phoneticPr fontId="7"/>
  </si>
  <si>
    <t>令  和  ２  年  度</t>
    <rPh sb="0" eb="1">
      <t>レイ</t>
    </rPh>
    <rPh sb="3" eb="4">
      <t>ワ</t>
    </rPh>
    <phoneticPr fontId="7"/>
  </si>
  <si>
    <t>注）端数処理のため，内訳と合計が一致しない場合がある。</t>
    <rPh sb="0" eb="1">
      <t>チュウ</t>
    </rPh>
    <rPh sb="2" eb="4">
      <t>ハスウ</t>
    </rPh>
    <rPh sb="4" eb="6">
      <t>ショリ</t>
    </rPh>
    <rPh sb="10" eb="12">
      <t>ウチワケ</t>
    </rPh>
    <rPh sb="13" eb="15">
      <t>ゴウケイ</t>
    </rPh>
    <rPh sb="16" eb="18">
      <t>イッチ</t>
    </rPh>
    <rPh sb="21" eb="23">
      <t>バアイ</t>
    </rPh>
    <phoneticPr fontId="7"/>
  </si>
  <si>
    <t>令  和  ３  年  度</t>
    <rPh sb="0" eb="1">
      <t>レイ</t>
    </rPh>
    <rPh sb="3" eb="4">
      <t>ワ</t>
    </rPh>
    <phoneticPr fontId="7"/>
  </si>
  <si>
    <t>13.　市税減免額の推移</t>
    <phoneticPr fontId="7"/>
  </si>
  <si>
    <t>令  和  ４  年  度</t>
    <rPh sb="0" eb="1">
      <t>レイ</t>
    </rPh>
    <rPh sb="3" eb="4">
      <t>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</si>
</sst>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_ "/>
    <numFmt numFmtId="178" formatCode="#,##0.00000000000_ "/>
    <numFmt numFmtId="179" formatCode="#,##0.0000_ "/>
    <numFmt numFmtId="180" formatCode="#,##0.00_ "/>
    <numFmt numFmtId="181" formatCode="#,##0;&quot;‐&quot;#,##0;&quot;－&quot;"/>
    <numFmt numFmtId="182" formatCode="#,##0.0"/>
    <numFmt numFmtId="183" formatCode="#,##0.000000000000_ "/>
    <numFmt numFmtId="184" formatCode="#,##0;&quot;▲ &quot;#,##0"/>
    <numFmt numFmtId="185" formatCode="#,##0;&quot;△ &quot;#,##0"/>
  </numFmts>
  <fonts count="30">
    <font>
      <sz val="11"/>
      <name val="明朝"/>
      <family val="3"/>
      <charset val="128"/>
    </font>
    <font>
      <sz val="11"/>
      <color theme="1"/>
      <name val="ＭＳ Ｐゴシック"/>
      <family val="2"/>
      <charset val="128"/>
      <scheme val="minor"/>
    </font>
    <font>
      <sz val="11"/>
      <name val="明朝"/>
      <family val="3"/>
      <charset val="128"/>
    </font>
    <font>
      <sz val="11"/>
      <name val="ＭＳ Ｐゴシック"/>
      <family val="3"/>
      <charset val="128"/>
    </font>
    <font>
      <sz val="12"/>
      <name val="ＭＳ ゴシック"/>
      <family val="3"/>
      <charset val="128"/>
    </font>
    <font>
      <sz val="10"/>
      <name val="ＭＳ ゴシック"/>
      <family val="3"/>
      <charset val="128"/>
    </font>
    <font>
      <sz val="9"/>
      <name val="ＭＳ ゴシック"/>
      <family val="3"/>
      <charset val="128"/>
    </font>
    <font>
      <sz val="6"/>
      <name val="明朝"/>
      <family val="3"/>
      <charset val="128"/>
    </font>
    <font>
      <sz val="9"/>
      <name val="ＭＳ 明朝"/>
      <family val="1"/>
      <charset val="128"/>
    </font>
    <font>
      <sz val="12"/>
      <name val="ＭＳ 明朝"/>
      <family val="1"/>
      <charset val="128"/>
    </font>
    <font>
      <sz val="11"/>
      <name val="ＭＳ 明朝"/>
      <family val="1"/>
      <charset val="128"/>
    </font>
    <font>
      <sz val="7.5"/>
      <name val="ＭＳ 明朝"/>
      <family val="1"/>
      <charset val="128"/>
    </font>
    <font>
      <sz val="8"/>
      <name val="ＭＳ 明朝"/>
      <family val="1"/>
      <charset val="128"/>
    </font>
    <font>
      <sz val="10"/>
      <name val="ＭＳ 明朝"/>
      <family val="1"/>
      <charset val="128"/>
    </font>
    <font>
      <sz val="7"/>
      <name val="ＭＳ 明朝"/>
      <family val="1"/>
      <charset val="128"/>
    </font>
    <font>
      <sz val="6"/>
      <name val="ＭＳ 明朝"/>
      <family val="1"/>
      <charset val="128"/>
    </font>
    <font>
      <sz val="9"/>
      <name val="明朝"/>
      <family val="1"/>
      <charset val="128"/>
    </font>
    <font>
      <sz val="10"/>
      <name val="明朝"/>
      <family val="1"/>
      <charset val="128"/>
    </font>
    <font>
      <sz val="11"/>
      <name val="ＭＳ ゴシック"/>
      <family val="3"/>
      <charset val="128"/>
    </font>
    <font>
      <sz val="9"/>
      <color indexed="81"/>
      <name val="ＭＳ Ｐゴシック"/>
      <family val="3"/>
      <charset val="128"/>
    </font>
    <font>
      <b/>
      <sz val="9"/>
      <color indexed="81"/>
      <name val="ＭＳ Ｐゴシック"/>
      <family val="3"/>
      <charset val="128"/>
    </font>
    <font>
      <sz val="14"/>
      <name val="ＭＳ 明朝"/>
      <family val="1"/>
      <charset val="128"/>
    </font>
    <font>
      <sz val="11"/>
      <name val="明朝"/>
      <family val="1"/>
      <charset val="128"/>
    </font>
    <font>
      <sz val="11"/>
      <color theme="1"/>
      <name val="ＭＳ Ｐゴシック"/>
      <family val="3"/>
      <charset val="128"/>
      <scheme val="minor"/>
    </font>
    <font>
      <sz val="9"/>
      <color rgb="FFFF0000"/>
      <name val="ＭＳ 明朝"/>
      <family val="1"/>
      <charset val="128"/>
    </font>
    <font>
      <b/>
      <sz val="10"/>
      <name val="ＭＳ ゴシック"/>
      <family val="3"/>
      <charset val="128"/>
    </font>
    <font>
      <b/>
      <sz val="9"/>
      <name val="ＭＳ ゴシック"/>
      <family val="3"/>
      <charset val="128"/>
    </font>
    <font>
      <b/>
      <sz val="10"/>
      <name val="明朝"/>
      <family val="1"/>
      <charset val="128"/>
    </font>
    <font>
      <b/>
      <sz val="9"/>
      <color rgb="FFFF0000"/>
      <name val="ＭＳ ゴシック"/>
      <family val="3"/>
      <charset val="128"/>
    </font>
    <font>
      <b/>
      <sz val="11"/>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CC"/>
        <bgColor indexed="64"/>
      </patternFill>
    </fill>
  </fills>
  <borders count="29">
    <border>
      <left/>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38" fontId="2" fillId="0" borderId="0" applyFont="0" applyFill="0" applyBorder="0" applyAlignment="0" applyProtection="0"/>
    <xf numFmtId="0" fontId="3" fillId="0" borderId="0"/>
    <xf numFmtId="0" fontId="21" fillId="0" borderId="0"/>
    <xf numFmtId="38" fontId="22" fillId="0" borderId="0" applyFont="0" applyFill="0" applyBorder="0" applyAlignment="0" applyProtection="0"/>
    <xf numFmtId="38" fontId="3" fillId="0" borderId="0" applyFont="0" applyFill="0" applyBorder="0" applyAlignment="0" applyProtection="0"/>
    <xf numFmtId="0" fontId="1" fillId="0" borderId="0">
      <alignment vertical="center"/>
    </xf>
    <xf numFmtId="0" fontId="23" fillId="0" borderId="0">
      <alignment vertical="center"/>
    </xf>
  </cellStyleXfs>
  <cellXfs count="478">
    <xf numFmtId="0" fontId="0" fillId="0" borderId="0" xfId="0"/>
    <xf numFmtId="0" fontId="4" fillId="0" borderId="0" xfId="0" applyFont="1" applyAlignment="1">
      <alignment vertical="center"/>
    </xf>
    <xf numFmtId="0" fontId="3" fillId="0" borderId="0" xfId="2"/>
    <xf numFmtId="3" fontId="6" fillId="0" borderId="0" xfId="0" applyNumberFormat="1" applyFont="1" applyAlignment="1">
      <alignment vertical="center"/>
    </xf>
    <xf numFmtId="3" fontId="6" fillId="2" borderId="0" xfId="0" applyNumberFormat="1" applyFont="1" applyFill="1" applyAlignment="1">
      <alignment vertical="center"/>
    </xf>
    <xf numFmtId="0" fontId="10"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0" xfId="0" applyFont="1" applyBorder="1" applyAlignment="1">
      <alignment horizontal="distributed" vertical="center"/>
    </xf>
    <xf numFmtId="0" fontId="8" fillId="0" borderId="2" xfId="0" applyFont="1" applyBorder="1" applyAlignment="1">
      <alignment vertical="center"/>
    </xf>
    <xf numFmtId="0" fontId="9" fillId="0" borderId="0" xfId="0" applyFont="1" applyAlignment="1">
      <alignment vertical="center"/>
    </xf>
    <xf numFmtId="0" fontId="8" fillId="0" borderId="8" xfId="0" applyFont="1" applyBorder="1" applyAlignment="1">
      <alignment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vertical="top"/>
    </xf>
    <xf numFmtId="0" fontId="10" fillId="0" borderId="0" xfId="0" applyFont="1"/>
    <xf numFmtId="0" fontId="4" fillId="0" borderId="0" xfId="0" applyFont="1" applyAlignment="1">
      <alignment vertical="top"/>
    </xf>
    <xf numFmtId="178" fontId="12" fillId="0" borderId="0" xfId="0" applyNumberFormat="1" applyFont="1" applyBorder="1" applyAlignment="1">
      <alignment vertical="top"/>
    </xf>
    <xf numFmtId="178" fontId="12" fillId="0" borderId="0" xfId="0" applyNumberFormat="1" applyFont="1" applyBorder="1" applyAlignment="1"/>
    <xf numFmtId="0" fontId="13" fillId="0" borderId="0" xfId="0" applyFont="1"/>
    <xf numFmtId="0" fontId="13" fillId="0" borderId="0" xfId="0" applyFont="1" applyAlignment="1">
      <alignment horizontal="right" vertical="center"/>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Alignment="1">
      <alignment vertical="center"/>
    </xf>
    <xf numFmtId="0" fontId="8" fillId="0" borderId="5"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8" fillId="0" borderId="0" xfId="0" applyFont="1"/>
    <xf numFmtId="0" fontId="8" fillId="0" borderId="6" xfId="0" applyFont="1" applyBorder="1"/>
    <xf numFmtId="0" fontId="8" fillId="0" borderId="10" xfId="0" applyFont="1" applyBorder="1"/>
    <xf numFmtId="0" fontId="8" fillId="0" borderId="7" xfId="0" applyFont="1" applyBorder="1" applyAlignment="1">
      <alignment vertical="distributed" textRotation="255"/>
    </xf>
    <xf numFmtId="0" fontId="8" fillId="0" borderId="13" xfId="0" applyFont="1" applyBorder="1" applyAlignment="1">
      <alignment vertical="distributed" textRotation="255"/>
    </xf>
    <xf numFmtId="0" fontId="8" fillId="0" borderId="0" xfId="0" applyFont="1" applyBorder="1" applyAlignment="1">
      <alignment vertical="distributed" textRotation="255"/>
    </xf>
    <xf numFmtId="176" fontId="8" fillId="0" borderId="0" xfId="0" applyNumberFormat="1" applyFont="1" applyAlignment="1">
      <alignment horizontal="right" vertical="center"/>
    </xf>
    <xf numFmtId="0" fontId="8" fillId="0" borderId="0" xfId="0" applyFont="1" applyBorder="1" applyAlignment="1">
      <alignment horizontal="center" vertical="distributed" textRotation="255"/>
    </xf>
    <xf numFmtId="0" fontId="8" fillId="0" borderId="12" xfId="0" applyFont="1" applyBorder="1" applyAlignment="1">
      <alignment horizontal="center" vertical="distributed" textRotation="255"/>
    </xf>
    <xf numFmtId="0" fontId="8" fillId="0" borderId="0" xfId="0" applyFont="1" applyBorder="1" applyAlignment="1">
      <alignment horizontal="distributed" vertical="top"/>
    </xf>
    <xf numFmtId="0" fontId="13" fillId="0" borderId="12" xfId="0" applyFont="1" applyBorder="1" applyAlignment="1">
      <alignment horizontal="center" vertical="top"/>
    </xf>
    <xf numFmtId="0" fontId="8" fillId="0" borderId="0" xfId="0" applyFont="1" applyBorder="1" applyAlignment="1">
      <alignment horizontal="distributed"/>
    </xf>
    <xf numFmtId="0" fontId="13" fillId="0" borderId="12" xfId="0" applyFont="1" applyBorder="1" applyAlignment="1">
      <alignment horizontal="center"/>
    </xf>
    <xf numFmtId="0" fontId="8" fillId="0" borderId="5" xfId="0" applyFont="1" applyBorder="1"/>
    <xf numFmtId="0" fontId="8" fillId="0" borderId="5" xfId="0" applyFont="1" applyBorder="1" applyAlignment="1">
      <alignment vertical="distributed" textRotation="255"/>
    </xf>
    <xf numFmtId="0" fontId="8" fillId="0" borderId="1" xfId="0" applyFont="1" applyBorder="1" applyAlignment="1">
      <alignment vertical="distributed" textRotation="255"/>
    </xf>
    <xf numFmtId="0" fontId="8" fillId="0" borderId="12" xfId="0" applyFont="1" applyBorder="1" applyAlignment="1">
      <alignment vertical="distributed" textRotation="255"/>
    </xf>
    <xf numFmtId="0" fontId="12" fillId="0" borderId="0" xfId="0" applyFont="1" applyBorder="1" applyAlignment="1">
      <alignment horizontal="center" vertical="distributed" textRotation="255"/>
    </xf>
    <xf numFmtId="0" fontId="12" fillId="0" borderId="12" xfId="0" applyFont="1" applyBorder="1" applyAlignment="1">
      <alignment horizontal="center" vertical="distributed" textRotation="255"/>
    </xf>
    <xf numFmtId="0" fontId="8" fillId="0" borderId="0" xfId="0" applyFont="1" applyAlignment="1">
      <alignment horizontal="distributed"/>
    </xf>
    <xf numFmtId="0" fontId="8" fillId="0" borderId="0" xfId="0" applyFont="1" applyBorder="1"/>
    <xf numFmtId="0" fontId="15" fillId="0" borderId="0" xfId="0" applyFont="1" applyBorder="1" applyAlignment="1">
      <alignment horizontal="center"/>
    </xf>
    <xf numFmtId="49" fontId="13" fillId="0" borderId="12" xfId="0" applyNumberFormat="1" applyFont="1" applyBorder="1" applyAlignment="1">
      <alignment horizontal="center" vertical="center"/>
    </xf>
    <xf numFmtId="49" fontId="8" fillId="0" borderId="5" xfId="0" applyNumberFormat="1" applyFont="1" applyBorder="1" applyAlignment="1">
      <alignment horizontal="centerContinuous" vertical="center"/>
    </xf>
    <xf numFmtId="49" fontId="13" fillId="0" borderId="1" xfId="0" applyNumberFormat="1" applyFont="1" applyBorder="1" applyAlignment="1">
      <alignment horizontal="centerContinuous" vertical="center"/>
    </xf>
    <xf numFmtId="49" fontId="8" fillId="0" borderId="0" xfId="0" applyNumberFormat="1" applyFont="1" applyBorder="1" applyAlignment="1">
      <alignment horizontal="centerContinuous" vertical="center"/>
    </xf>
    <xf numFmtId="49" fontId="13" fillId="0" borderId="12" xfId="0" applyNumberFormat="1" applyFont="1" applyBorder="1" applyAlignment="1">
      <alignment horizontal="centerContinuous" vertical="center"/>
    </xf>
    <xf numFmtId="0" fontId="8" fillId="0" borderId="2" xfId="0" applyFont="1" applyBorder="1"/>
    <xf numFmtId="49" fontId="13" fillId="0" borderId="2" xfId="0" applyNumberFormat="1" applyFont="1" applyBorder="1" applyAlignment="1">
      <alignment horizontal="distributed" vertical="top"/>
    </xf>
    <xf numFmtId="49" fontId="13" fillId="0" borderId="14" xfId="0" applyNumberFormat="1" applyFont="1" applyBorder="1" applyAlignment="1">
      <alignment horizontal="center" vertical="top"/>
    </xf>
    <xf numFmtId="49" fontId="13" fillId="0" borderId="0" xfId="0" applyNumberFormat="1" applyFont="1" applyBorder="1" applyAlignment="1">
      <alignment horizontal="distributed" vertical="top"/>
    </xf>
    <xf numFmtId="49" fontId="13" fillId="0" borderId="0" xfId="0" applyNumberFormat="1" applyFont="1" applyBorder="1" applyAlignment="1">
      <alignment horizontal="center" vertical="top"/>
    </xf>
    <xf numFmtId="176" fontId="8" fillId="0" borderId="0" xfId="0" applyNumberFormat="1" applyFont="1" applyFill="1" applyBorder="1" applyAlignment="1">
      <alignment horizontal="right" vertical="top"/>
    </xf>
    <xf numFmtId="0" fontId="8" fillId="0" borderId="0" xfId="0" applyFont="1" applyFill="1" applyAlignment="1">
      <alignment vertical="center"/>
    </xf>
    <xf numFmtId="3" fontId="6" fillId="0" borderId="0" xfId="0" applyNumberFormat="1" applyFont="1" applyFill="1" applyAlignment="1">
      <alignment vertical="center"/>
    </xf>
    <xf numFmtId="0" fontId="17" fillId="0" borderId="0" xfId="0" applyFont="1"/>
    <xf numFmtId="0" fontId="17" fillId="0" borderId="7" xfId="0" applyFont="1" applyBorder="1"/>
    <xf numFmtId="0" fontId="17" fillId="0" borderId="0" xfId="0" applyFont="1" applyBorder="1"/>
    <xf numFmtId="0" fontId="17" fillId="0" borderId="15" xfId="0" applyFont="1" applyBorder="1"/>
    <xf numFmtId="0" fontId="17" fillId="0" borderId="5" xfId="0" applyFont="1" applyBorder="1"/>
    <xf numFmtId="0" fontId="17" fillId="0" borderId="16" xfId="0" applyFont="1" applyBorder="1"/>
    <xf numFmtId="0" fontId="17" fillId="0" borderId="12" xfId="0" applyFont="1" applyBorder="1"/>
    <xf numFmtId="0" fontId="17" fillId="0" borderId="0" xfId="0" applyFont="1" applyBorder="1" applyAlignment="1">
      <alignment horizontal="center" vertical="center"/>
    </xf>
    <xf numFmtId="0" fontId="17" fillId="0" borderId="16" xfId="0" applyFont="1" applyBorder="1" applyAlignment="1">
      <alignment horizontal="center" vertical="center"/>
    </xf>
    <xf numFmtId="0" fontId="17" fillId="0" borderId="12" xfId="0" applyFont="1" applyBorder="1" applyAlignment="1">
      <alignment horizontal="center" vertical="center"/>
    </xf>
    <xf numFmtId="0" fontId="0" fillId="0" borderId="5" xfId="0" applyBorder="1"/>
    <xf numFmtId="0" fontId="0" fillId="0" borderId="16" xfId="0" applyBorder="1"/>
    <xf numFmtId="0" fontId="17" fillId="0" borderId="17" xfId="0" applyFont="1" applyBorder="1"/>
    <xf numFmtId="0" fontId="17" fillId="0" borderId="1" xfId="0" applyFont="1" applyBorder="1"/>
    <xf numFmtId="0" fontId="5" fillId="0" borderId="7" xfId="0" applyFont="1" applyBorder="1" applyAlignment="1">
      <alignment horizontal="distributed" vertical="center"/>
    </xf>
    <xf numFmtId="0" fontId="5" fillId="0" borderId="15" xfId="0" applyFont="1" applyBorder="1" applyAlignment="1">
      <alignment horizontal="distributed" vertical="center"/>
    </xf>
    <xf numFmtId="0" fontId="16" fillId="0" borderId="0" xfId="0" applyFont="1" applyBorder="1" applyAlignment="1">
      <alignment horizontal="distributed" vertical="center" wrapText="1"/>
    </xf>
    <xf numFmtId="0" fontId="16" fillId="0" borderId="3" xfId="0" applyFont="1" applyBorder="1" applyAlignment="1">
      <alignment horizontal="centerContinuous" vertical="center"/>
    </xf>
    <xf numFmtId="0" fontId="17" fillId="0" borderId="2" xfId="0" applyFont="1" applyBorder="1"/>
    <xf numFmtId="0" fontId="8" fillId="0" borderId="18" xfId="0" applyFont="1" applyBorder="1" applyAlignment="1">
      <alignment horizontal="right" vertical="top"/>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16" xfId="0" applyFont="1" applyBorder="1" applyAlignment="1">
      <alignment horizontal="distributed" vertical="center" justifyLastLine="1"/>
    </xf>
    <xf numFmtId="0" fontId="13" fillId="0" borderId="6" xfId="0" applyFont="1" applyBorder="1"/>
    <xf numFmtId="0" fontId="13" fillId="0" borderId="0" xfId="0" applyFont="1" applyBorder="1" applyAlignment="1">
      <alignment horizontal="distributed" vertical="center"/>
    </xf>
    <xf numFmtId="0" fontId="13" fillId="0" borderId="3" xfId="0" applyFont="1" applyBorder="1" applyAlignment="1">
      <alignment horizontal="centerContinuous" vertical="center"/>
    </xf>
    <xf numFmtId="0" fontId="13" fillId="0" borderId="0" xfId="0" applyFont="1" applyBorder="1" applyAlignment="1">
      <alignment horizontal="centerContinuous" vertical="center"/>
    </xf>
    <xf numFmtId="3" fontId="8" fillId="0" borderId="0" xfId="0" applyNumberFormat="1" applyFont="1" applyAlignment="1">
      <alignment vertical="center"/>
    </xf>
    <xf numFmtId="3" fontId="8" fillId="0" borderId="0" xfId="0" applyNumberFormat="1" applyFont="1" applyFill="1" applyAlignment="1">
      <alignment vertical="center"/>
    </xf>
    <xf numFmtId="0" fontId="13" fillId="0" borderId="7" xfId="0" applyFont="1" applyBorder="1"/>
    <xf numFmtId="0" fontId="13" fillId="0" borderId="15" xfId="0" applyFont="1" applyBorder="1"/>
    <xf numFmtId="0" fontId="13" fillId="0" borderId="0" xfId="0" applyFont="1" applyBorder="1"/>
    <xf numFmtId="0" fontId="13" fillId="0" borderId="3" xfId="0" applyFont="1" applyBorder="1"/>
    <xf numFmtId="3" fontId="8" fillId="2" borderId="0" xfId="0" applyNumberFormat="1" applyFont="1" applyFill="1" applyAlignment="1">
      <alignment vertical="center"/>
    </xf>
    <xf numFmtId="0" fontId="13" fillId="0" borderId="3" xfId="0" applyFont="1" applyBorder="1" applyAlignment="1">
      <alignment horizontal="distributed" vertical="center"/>
    </xf>
    <xf numFmtId="0" fontId="12" fillId="0" borderId="3" xfId="0" applyFont="1" applyBorder="1" applyAlignment="1">
      <alignment horizontal="distributed" vertical="center"/>
    </xf>
    <xf numFmtId="3" fontId="8" fillId="0" borderId="0" xfId="0" applyNumberFormat="1" applyFont="1" applyAlignment="1">
      <alignment horizontal="right" vertical="center"/>
    </xf>
    <xf numFmtId="3" fontId="8" fillId="0" borderId="0" xfId="0" applyNumberFormat="1" applyFont="1" applyFill="1" applyAlignment="1">
      <alignment horizontal="right" vertical="center"/>
    </xf>
    <xf numFmtId="0" fontId="8" fillId="0" borderId="0" xfId="0" applyFont="1" applyBorder="1" applyAlignment="1">
      <alignment horizontal="left" vertical="center"/>
    </xf>
    <xf numFmtId="0" fontId="12" fillId="0" borderId="3" xfId="0" applyFont="1" applyBorder="1" applyAlignment="1">
      <alignment horizontal="left" vertical="center"/>
    </xf>
    <xf numFmtId="0" fontId="13" fillId="0" borderId="1" xfId="0" applyFont="1" applyBorder="1" applyAlignment="1">
      <alignment horizontal="centerContinuous" vertical="center"/>
    </xf>
    <xf numFmtId="38" fontId="8" fillId="0" borderId="0" xfId="0" applyNumberFormat="1" applyFont="1" applyAlignment="1">
      <alignment horizontal="right" vertical="center"/>
    </xf>
    <xf numFmtId="38" fontId="8" fillId="0" borderId="0" xfId="0" applyNumberFormat="1" applyFont="1" applyFill="1" applyAlignment="1">
      <alignment horizontal="right" vertical="top"/>
    </xf>
    <xf numFmtId="176" fontId="8" fillId="0" borderId="0" xfId="0" applyNumberFormat="1" applyFont="1" applyFill="1" applyAlignment="1">
      <alignment horizontal="right" vertical="top"/>
    </xf>
    <xf numFmtId="38" fontId="8" fillId="0" borderId="0" xfId="0" applyNumberFormat="1" applyFont="1" applyFill="1" applyAlignment="1">
      <alignment horizontal="right" vertical="center"/>
    </xf>
    <xf numFmtId="176" fontId="8" fillId="0" borderId="0" xfId="0" applyNumberFormat="1" applyFont="1" applyFill="1" applyAlignment="1">
      <alignment horizontal="right" vertical="center"/>
    </xf>
    <xf numFmtId="38" fontId="8" fillId="0" borderId="0" xfId="0" applyNumberFormat="1" applyFont="1" applyFill="1" applyAlignment="1">
      <alignment horizontal="right"/>
    </xf>
    <xf numFmtId="176" fontId="8" fillId="0" borderId="0" xfId="0" applyNumberFormat="1" applyFont="1" applyFill="1" applyAlignment="1">
      <alignment horizontal="right"/>
    </xf>
    <xf numFmtId="38" fontId="8" fillId="2" borderId="0" xfId="0" applyNumberFormat="1" applyFont="1" applyFill="1" applyAlignment="1">
      <alignment horizontal="right"/>
    </xf>
    <xf numFmtId="38" fontId="8"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38" fontId="8" fillId="3" borderId="0" xfId="0" applyNumberFormat="1" applyFont="1" applyFill="1" applyBorder="1" applyAlignment="1">
      <alignment horizontal="right" vertical="center"/>
    </xf>
    <xf numFmtId="38" fontId="8" fillId="0" borderId="2" xfId="0" applyNumberFormat="1" applyFont="1" applyFill="1" applyBorder="1" applyAlignment="1">
      <alignment horizontal="right" vertical="top"/>
    </xf>
    <xf numFmtId="176" fontId="8" fillId="0" borderId="2" xfId="0" applyNumberFormat="1" applyFont="1" applyFill="1" applyBorder="1" applyAlignment="1">
      <alignment horizontal="right" vertical="top"/>
    </xf>
    <xf numFmtId="181" fontId="8" fillId="0" borderId="15" xfId="0" applyNumberFormat="1" applyFont="1" applyFill="1" applyBorder="1" applyAlignment="1">
      <alignment horizontal="right" vertical="center"/>
    </xf>
    <xf numFmtId="181" fontId="8" fillId="0" borderId="0" xfId="0" applyNumberFormat="1" applyFont="1" applyFill="1" applyAlignment="1">
      <alignment horizontal="right" vertical="center"/>
    </xf>
    <xf numFmtId="181" fontId="8" fillId="0" borderId="0" xfId="0" applyNumberFormat="1" applyFont="1" applyFill="1" applyBorder="1" applyAlignment="1">
      <alignment horizontal="right" vertical="center"/>
    </xf>
    <xf numFmtId="181" fontId="8" fillId="0" borderId="0" xfId="0" applyNumberFormat="1" applyFont="1" applyAlignment="1">
      <alignment horizontal="right" vertical="center"/>
    </xf>
    <xf numFmtId="0" fontId="18" fillId="0" borderId="0" xfId="2" applyFont="1"/>
    <xf numFmtId="0" fontId="4" fillId="0" borderId="0" xfId="2" applyFont="1" applyAlignment="1">
      <alignment vertical="center"/>
    </xf>
    <xf numFmtId="0" fontId="10" fillId="0" borderId="0" xfId="2" applyFont="1"/>
    <xf numFmtId="0" fontId="13" fillId="0" borderId="0" xfId="2" applyFont="1" applyAlignment="1">
      <alignment vertical="center"/>
    </xf>
    <xf numFmtId="0" fontId="10" fillId="0" borderId="0" xfId="2" applyFont="1" applyAlignment="1">
      <alignment vertical="center"/>
    </xf>
    <xf numFmtId="0" fontId="8" fillId="0" borderId="0" xfId="2" applyFont="1" applyAlignment="1">
      <alignment horizontal="right" vertical="center"/>
    </xf>
    <xf numFmtId="0" fontId="10" fillId="0" borderId="8" xfId="2" applyFont="1" applyBorder="1"/>
    <xf numFmtId="0" fontId="8" fillId="0" borderId="8" xfId="2" applyFont="1" applyBorder="1" applyAlignment="1">
      <alignment horizontal="right" vertical="center"/>
    </xf>
    <xf numFmtId="0" fontId="10" fillId="0" borderId="8" xfId="2" applyFont="1" applyBorder="1" applyAlignment="1">
      <alignment horizontal="right" vertical="center"/>
    </xf>
    <xf numFmtId="0" fontId="10" fillId="0" borderId="5" xfId="2" applyFont="1" applyBorder="1"/>
    <xf numFmtId="0" fontId="8" fillId="0" borderId="5" xfId="2" applyFont="1" applyBorder="1" applyAlignment="1">
      <alignment horizontal="left" vertical="center"/>
    </xf>
    <xf numFmtId="0" fontId="10" fillId="0" borderId="5" xfId="2" applyFont="1" applyBorder="1" applyAlignment="1">
      <alignment horizontal="left" vertical="center"/>
    </xf>
    <xf numFmtId="0" fontId="8" fillId="0" borderId="20" xfId="2" applyFont="1" applyBorder="1" applyAlignment="1">
      <alignment horizontal="center" vertical="center"/>
    </xf>
    <xf numFmtId="0" fontId="8" fillId="0" borderId="5" xfId="2" applyFont="1" applyBorder="1" applyAlignment="1">
      <alignment horizontal="center" vertical="center"/>
    </xf>
    <xf numFmtId="49" fontId="10" fillId="0" borderId="0" xfId="2" applyNumberFormat="1" applyFont="1" applyBorder="1" applyAlignment="1">
      <alignment horizontal="center" vertical="center"/>
    </xf>
    <xf numFmtId="176" fontId="8" fillId="0" borderId="3" xfId="2" applyNumberFormat="1" applyFont="1" applyBorder="1" applyAlignment="1">
      <alignment vertical="center"/>
    </xf>
    <xf numFmtId="176" fontId="8" fillId="0" borderId="0" xfId="2" applyNumberFormat="1" applyFont="1" applyAlignment="1">
      <alignment vertical="center"/>
    </xf>
    <xf numFmtId="177" fontId="8" fillId="0" borderId="0" xfId="2" applyNumberFormat="1" applyFont="1" applyAlignment="1">
      <alignment vertical="center"/>
    </xf>
    <xf numFmtId="180" fontId="8" fillId="0" borderId="0" xfId="2" applyNumberFormat="1" applyFont="1" applyAlignment="1">
      <alignment vertical="center"/>
    </xf>
    <xf numFmtId="176" fontId="8" fillId="0" borderId="0" xfId="2" applyNumberFormat="1" applyFont="1" applyBorder="1" applyAlignment="1">
      <alignment vertical="center"/>
    </xf>
    <xf numFmtId="180" fontId="8" fillId="0" borderId="0" xfId="2" applyNumberFormat="1" applyFont="1" applyBorder="1" applyAlignment="1">
      <alignment vertical="center"/>
    </xf>
    <xf numFmtId="177" fontId="8" fillId="0" borderId="0" xfId="2" applyNumberFormat="1" applyFont="1" applyBorder="1" applyAlignment="1">
      <alignment vertical="center"/>
    </xf>
    <xf numFmtId="0" fontId="8" fillId="0" borderId="0" xfId="2" applyFont="1" applyBorder="1" applyAlignment="1">
      <alignment horizontal="distributed" vertical="center"/>
    </xf>
    <xf numFmtId="0" fontId="10" fillId="0" borderId="0" xfId="2" applyFont="1" applyBorder="1" applyAlignment="1">
      <alignment horizontal="distributed" vertical="center"/>
    </xf>
    <xf numFmtId="176" fontId="8" fillId="2" borderId="0" xfId="2" applyNumberFormat="1" applyFont="1" applyFill="1" applyAlignment="1">
      <alignment vertical="center"/>
    </xf>
    <xf numFmtId="177" fontId="8" fillId="2" borderId="0" xfId="2" applyNumberFormat="1" applyFont="1" applyFill="1" applyAlignment="1">
      <alignment vertical="center"/>
    </xf>
    <xf numFmtId="0" fontId="12" fillId="0" borderId="0" xfId="2" applyFont="1" applyBorder="1" applyAlignment="1">
      <alignment horizontal="distributed" vertical="center"/>
    </xf>
    <xf numFmtId="0" fontId="10" fillId="0" borderId="2" xfId="2" applyFont="1" applyBorder="1"/>
    <xf numFmtId="0" fontId="8" fillId="0" borderId="2" xfId="2" applyFont="1" applyBorder="1" applyAlignment="1">
      <alignment horizontal="distributed" vertical="center"/>
    </xf>
    <xf numFmtId="0" fontId="10" fillId="0" borderId="2" xfId="2" applyFont="1" applyBorder="1" applyAlignment="1">
      <alignment horizontal="distributed" vertical="center"/>
    </xf>
    <xf numFmtId="176" fontId="8" fillId="0" borderId="2" xfId="2" applyNumberFormat="1" applyFont="1" applyBorder="1" applyAlignment="1">
      <alignment vertical="center"/>
    </xf>
    <xf numFmtId="176" fontId="8" fillId="2" borderId="2" xfId="2" applyNumberFormat="1" applyFont="1" applyFill="1" applyBorder="1" applyAlignment="1">
      <alignment vertical="center"/>
    </xf>
    <xf numFmtId="177" fontId="8" fillId="2" borderId="2" xfId="2" applyNumberFormat="1" applyFont="1" applyFill="1" applyBorder="1" applyAlignment="1">
      <alignment vertical="center"/>
    </xf>
    <xf numFmtId="0" fontId="8" fillId="0" borderId="0" xfId="2" applyFont="1" applyAlignment="1">
      <alignment vertical="center"/>
    </xf>
    <xf numFmtId="0" fontId="12" fillId="0" borderId="0" xfId="2" applyFont="1" applyAlignment="1">
      <alignment vertical="center"/>
    </xf>
    <xf numFmtId="0" fontId="8" fillId="0" borderId="0" xfId="2" applyFont="1" applyAlignment="1">
      <alignment vertical="top"/>
    </xf>
    <xf numFmtId="0" fontId="13" fillId="0" borderId="0" xfId="2" applyFont="1" applyAlignment="1">
      <alignment horizontal="right" vertical="center"/>
    </xf>
    <xf numFmtId="0" fontId="10" fillId="0" borderId="8" xfId="2" applyFont="1" applyBorder="1" applyAlignment="1">
      <alignment vertical="center"/>
    </xf>
    <xf numFmtId="0" fontId="8" fillId="0" borderId="19" xfId="2" applyFont="1" applyBorder="1" applyAlignment="1">
      <alignment horizontal="center" vertical="center"/>
    </xf>
    <xf numFmtId="0" fontId="8" fillId="0" borderId="17" xfId="2" applyFont="1" applyBorder="1" applyAlignment="1">
      <alignment horizontal="center" vertical="center"/>
    </xf>
    <xf numFmtId="0" fontId="8" fillId="0" borderId="7" xfId="2" applyFont="1" applyBorder="1" applyAlignment="1">
      <alignment horizontal="distributed" vertical="center"/>
    </xf>
    <xf numFmtId="0" fontId="10" fillId="0" borderId="7" xfId="2" applyFont="1" applyBorder="1" applyAlignment="1">
      <alignment horizontal="distributed"/>
    </xf>
    <xf numFmtId="176" fontId="8" fillId="0" borderId="15" xfId="2" applyNumberFormat="1" applyFont="1" applyBorder="1" applyAlignment="1">
      <alignment vertical="center"/>
    </xf>
    <xf numFmtId="176" fontId="8" fillId="0" borderId="7" xfId="2" applyNumberFormat="1" applyFont="1" applyBorder="1" applyAlignment="1">
      <alignment vertical="center"/>
    </xf>
    <xf numFmtId="176" fontId="8" fillId="2" borderId="7" xfId="2" applyNumberFormat="1" applyFont="1" applyFill="1" applyBorder="1" applyAlignment="1">
      <alignment vertical="center"/>
    </xf>
    <xf numFmtId="0" fontId="10" fillId="0" borderId="0" xfId="2" applyFont="1" applyBorder="1" applyAlignment="1">
      <alignment horizontal="distributed"/>
    </xf>
    <xf numFmtId="0" fontId="10" fillId="0" borderId="21" xfId="2" applyFont="1" applyBorder="1"/>
    <xf numFmtId="0" fontId="13" fillId="0" borderId="0" xfId="0" applyFont="1" applyBorder="1" applyAlignment="1">
      <alignment horizontal="center" vertical="center" justifyLastLine="1"/>
    </xf>
    <xf numFmtId="179" fontId="12" fillId="0" borderId="0" xfId="0" applyNumberFormat="1" applyFont="1" applyBorder="1" applyAlignment="1"/>
    <xf numFmtId="0" fontId="14" fillId="0" borderId="0" xfId="2" applyFont="1" applyBorder="1" applyAlignment="1">
      <alignment horizontal="center" vertical="center" shrinkToFit="1"/>
    </xf>
    <xf numFmtId="0" fontId="10" fillId="0" borderId="0" xfId="2" applyFont="1" applyBorder="1"/>
    <xf numFmtId="176" fontId="8" fillId="2" borderId="3" xfId="2" applyNumberFormat="1" applyFont="1" applyFill="1" applyBorder="1" applyAlignment="1">
      <alignment vertical="center"/>
    </xf>
    <xf numFmtId="176" fontId="8" fillId="2" borderId="0" xfId="2" applyNumberFormat="1" applyFont="1" applyFill="1" applyBorder="1" applyAlignment="1">
      <alignment vertical="center"/>
    </xf>
    <xf numFmtId="177" fontId="8" fillId="2" borderId="0" xfId="2" applyNumberFormat="1" applyFont="1" applyFill="1" applyBorder="1" applyAlignment="1">
      <alignment vertical="center"/>
    </xf>
    <xf numFmtId="0" fontId="10" fillId="0" borderId="7" xfId="2" applyFont="1" applyBorder="1"/>
    <xf numFmtId="0" fontId="10" fillId="0" borderId="7" xfId="2" applyFont="1" applyBorder="1" applyAlignment="1">
      <alignment horizontal="distributed" vertical="center"/>
    </xf>
    <xf numFmtId="177" fontId="8" fillId="2" borderId="7"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3" xfId="2" applyNumberFormat="1" applyFont="1" applyFill="1" applyBorder="1" applyAlignment="1">
      <alignment horizontal="right" vertical="center"/>
    </xf>
    <xf numFmtId="176" fontId="8" fillId="0" borderId="0" xfId="2" applyNumberFormat="1" applyFont="1" applyFill="1" applyAlignment="1">
      <alignment horizontal="right" vertical="center"/>
    </xf>
    <xf numFmtId="176" fontId="8" fillId="0" borderId="0" xfId="2" applyNumberFormat="1" applyFont="1" applyFill="1" applyAlignment="1">
      <alignment vertical="center"/>
    </xf>
    <xf numFmtId="176" fontId="8" fillId="0" borderId="3" xfId="2" applyNumberFormat="1" applyFont="1" applyFill="1" applyBorder="1" applyAlignment="1">
      <alignment vertical="center"/>
    </xf>
    <xf numFmtId="176" fontId="8" fillId="0" borderId="4" xfId="2" applyNumberFormat="1" applyFont="1" applyFill="1" applyBorder="1" applyAlignment="1">
      <alignment vertical="center"/>
    </xf>
    <xf numFmtId="176" fontId="8" fillId="0" borderId="2" xfId="2" applyNumberFormat="1" applyFont="1" applyFill="1" applyBorder="1" applyAlignment="1">
      <alignment vertical="center"/>
    </xf>
    <xf numFmtId="0" fontId="3" fillId="0" borderId="0" xfId="2" applyFont="1" applyFill="1"/>
    <xf numFmtId="181" fontId="8" fillId="0" borderId="7" xfId="0" applyNumberFormat="1" applyFont="1" applyFill="1" applyBorder="1" applyAlignment="1">
      <alignment horizontal="right" vertical="center"/>
    </xf>
    <xf numFmtId="38" fontId="8" fillId="3" borderId="0" xfId="0" applyNumberFormat="1" applyFont="1" applyFill="1" applyAlignment="1">
      <alignment horizontal="right"/>
    </xf>
    <xf numFmtId="0" fontId="8" fillId="0" borderId="7" xfId="0" applyFont="1" applyBorder="1" applyAlignment="1">
      <alignment horizontal="distributed" vertical="center" justifyLastLine="1"/>
    </xf>
    <xf numFmtId="0" fontId="9" fillId="0" borderId="2" xfId="0" applyFont="1" applyBorder="1" applyAlignment="1">
      <alignment vertical="top"/>
    </xf>
    <xf numFmtId="0" fontId="8" fillId="0" borderId="2" xfId="0" applyFont="1" applyBorder="1" applyAlignment="1">
      <alignment vertical="top"/>
    </xf>
    <xf numFmtId="0" fontId="8" fillId="0" borderId="0" xfId="0" applyFont="1" applyBorder="1" applyAlignment="1">
      <alignment vertical="top"/>
    </xf>
    <xf numFmtId="0" fontId="8" fillId="0" borderId="0" xfId="0" applyFont="1" applyAlignment="1">
      <alignment horizontal="right"/>
    </xf>
    <xf numFmtId="0" fontId="8" fillId="0" borderId="8" xfId="0" applyFont="1" applyBorder="1" applyAlignment="1"/>
    <xf numFmtId="0" fontId="8" fillId="0" borderId="7" xfId="0" applyFont="1" applyBorder="1" applyAlignment="1">
      <alignment vertical="center"/>
    </xf>
    <xf numFmtId="0" fontId="8" fillId="0" borderId="7" xfId="0" applyFont="1" applyBorder="1" applyAlignment="1">
      <alignment horizontal="left" vertical="center"/>
    </xf>
    <xf numFmtId="38" fontId="8" fillId="0" borderId="7" xfId="1" applyFont="1" applyBorder="1" applyAlignment="1">
      <alignment horizontal="center" vertical="center"/>
    </xf>
    <xf numFmtId="38" fontId="8" fillId="0" borderId="0" xfId="1" applyFont="1" applyBorder="1" applyAlignment="1">
      <alignment horizontal="center" vertical="center"/>
    </xf>
    <xf numFmtId="0" fontId="8" fillId="0" borderId="5" xfId="0" applyFont="1" applyBorder="1" applyAlignment="1">
      <alignment horizontal="distributed" vertical="center" justifyLastLine="1"/>
    </xf>
    <xf numFmtId="0" fontId="8" fillId="0" borderId="1" xfId="0" applyFont="1" applyBorder="1" applyAlignment="1">
      <alignment horizontal="center" vertical="center"/>
    </xf>
    <xf numFmtId="0" fontId="8" fillId="0" borderId="15" xfId="0" applyFont="1" applyBorder="1" applyAlignment="1">
      <alignment horizontal="distributed" vertical="center" justifyLastLine="1"/>
    </xf>
    <xf numFmtId="0" fontId="8" fillId="0" borderId="3" xfId="0" applyFont="1" applyBorder="1" applyAlignment="1">
      <alignment horizontal="distributed" vertical="center" justifyLastLine="1"/>
    </xf>
    <xf numFmtId="38" fontId="8" fillId="0" borderId="5" xfId="1" applyFont="1" applyBorder="1" applyAlignment="1">
      <alignment horizontal="center" vertical="center"/>
    </xf>
    <xf numFmtId="0" fontId="8" fillId="0" borderId="4" xfId="0" applyFont="1" applyBorder="1" applyAlignment="1">
      <alignment horizontal="distributed" vertical="center" justifyLastLine="1"/>
    </xf>
    <xf numFmtId="38" fontId="8" fillId="0" borderId="2" xfId="1" applyFont="1" applyBorder="1" applyAlignment="1">
      <alignment horizontal="center" vertical="center"/>
    </xf>
    <xf numFmtId="0" fontId="8" fillId="0" borderId="0" xfId="0" applyFont="1" applyAlignment="1">
      <alignment horizontal="left" vertical="center" wrapText="1"/>
    </xf>
    <xf numFmtId="0" fontId="8" fillId="0" borderId="0" xfId="0" applyFont="1" applyBorder="1" applyAlignment="1">
      <alignment horizontal="distributed" vertical="center" justifyLastLine="1"/>
    </xf>
    <xf numFmtId="0" fontId="8" fillId="0" borderId="0" xfId="0" applyFont="1" applyBorder="1" applyAlignment="1">
      <alignment vertical="center"/>
    </xf>
    <xf numFmtId="0" fontId="8" fillId="0" borderId="12" xfId="0" applyFont="1" applyBorder="1" applyAlignment="1">
      <alignment horizontal="distributed" vertical="center"/>
    </xf>
    <xf numFmtId="0" fontId="8" fillId="0" borderId="0" xfId="0" applyFont="1" applyBorder="1" applyAlignment="1">
      <alignment horizontal="distributed" vertical="center"/>
    </xf>
    <xf numFmtId="0" fontId="13" fillId="0" borderId="12" xfId="0" applyFont="1" applyBorder="1" applyAlignment="1">
      <alignment horizontal="distributed" vertical="center" justifyLastLine="1"/>
    </xf>
    <xf numFmtId="0" fontId="12" fillId="0" borderId="12" xfId="0" applyFont="1" applyBorder="1" applyAlignment="1">
      <alignment horizontal="distributed" vertical="center"/>
    </xf>
    <xf numFmtId="0" fontId="17" fillId="0" borderId="12" xfId="0" applyFont="1" applyBorder="1" applyAlignment="1">
      <alignment horizontal="centerContinuous" vertical="center"/>
    </xf>
    <xf numFmtId="0" fontId="8" fillId="0" borderId="8" xfId="0" applyFont="1" applyBorder="1" applyAlignment="1">
      <alignment horizontal="center" vertical="center"/>
    </xf>
    <xf numFmtId="3" fontId="24" fillId="0" borderId="0" xfId="0" applyNumberFormat="1" applyFont="1" applyFill="1" applyAlignment="1">
      <alignment vertical="center"/>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5" xfId="1" applyFont="1" applyFill="1" applyBorder="1" applyAlignment="1">
      <alignment horizontal="center" vertical="center"/>
    </xf>
    <xf numFmtId="38" fontId="8" fillId="5" borderId="2" xfId="1" applyFont="1" applyFill="1" applyBorder="1" applyAlignment="1">
      <alignment horizontal="center" vertical="center"/>
    </xf>
    <xf numFmtId="38" fontId="8" fillId="4" borderId="0" xfId="0" applyNumberFormat="1" applyFont="1" applyFill="1" applyAlignment="1">
      <alignment horizontal="right" vertical="top"/>
    </xf>
    <xf numFmtId="38" fontId="8" fillId="4" borderId="0" xfId="0" applyNumberFormat="1" applyFont="1" applyFill="1" applyAlignment="1">
      <alignment horizontal="right" vertical="center"/>
    </xf>
    <xf numFmtId="38" fontId="8" fillId="4" borderId="0" xfId="0" applyNumberFormat="1" applyFont="1" applyFill="1" applyAlignment="1">
      <alignment horizontal="right"/>
    </xf>
    <xf numFmtId="38" fontId="8" fillId="4" borderId="0" xfId="0" applyNumberFormat="1" applyFont="1" applyFill="1" applyBorder="1" applyAlignment="1">
      <alignment horizontal="right" vertical="center"/>
    </xf>
    <xf numFmtId="176" fontId="8" fillId="4" borderId="0" xfId="0" applyNumberFormat="1" applyFont="1" applyFill="1" applyAlignment="1">
      <alignment horizontal="right" vertical="top"/>
    </xf>
    <xf numFmtId="176" fontId="8" fillId="4" borderId="0" xfId="0" applyNumberFormat="1" applyFont="1" applyFill="1" applyAlignment="1">
      <alignment horizontal="right" vertical="center"/>
    </xf>
    <xf numFmtId="0" fontId="8" fillId="6" borderId="6" xfId="0" applyFont="1" applyFill="1" applyBorder="1" applyAlignment="1">
      <alignment vertical="center"/>
    </xf>
    <xf numFmtId="0" fontId="8" fillId="6" borderId="0" xfId="0" applyFont="1" applyFill="1" applyAlignment="1">
      <alignment vertical="center"/>
    </xf>
    <xf numFmtId="0" fontId="8" fillId="6" borderId="0" xfId="0" applyFont="1" applyFill="1" applyBorder="1" applyAlignment="1">
      <alignment vertical="center"/>
    </xf>
    <xf numFmtId="0" fontId="8" fillId="6" borderId="2" xfId="0" applyFont="1" applyFill="1" applyBorder="1" applyAlignment="1">
      <alignment vertical="center"/>
    </xf>
    <xf numFmtId="0" fontId="4" fillId="6" borderId="0" xfId="0" applyFont="1" applyFill="1" applyAlignment="1">
      <alignment vertical="top"/>
    </xf>
    <xf numFmtId="0" fontId="8" fillId="4" borderId="6" xfId="0" applyFont="1" applyFill="1" applyBorder="1" applyAlignment="1">
      <alignment vertic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176" fontId="8" fillId="4" borderId="3" xfId="0" applyNumberFormat="1" applyFont="1" applyFill="1" applyBorder="1" applyAlignment="1">
      <alignment vertical="center"/>
    </xf>
    <xf numFmtId="176" fontId="8" fillId="4" borderId="0" xfId="0" applyNumberFormat="1" applyFont="1" applyFill="1" applyAlignment="1">
      <alignment vertical="center"/>
    </xf>
    <xf numFmtId="176" fontId="8" fillId="4" borderId="7" xfId="0" applyNumberFormat="1" applyFont="1" applyFill="1" applyBorder="1" applyAlignment="1">
      <alignment vertical="center"/>
    </xf>
    <xf numFmtId="177" fontId="8" fillId="4" borderId="16" xfId="0" applyNumberFormat="1" applyFont="1" applyFill="1" applyBorder="1" applyAlignment="1">
      <alignment vertical="center"/>
    </xf>
    <xf numFmtId="177" fontId="8" fillId="4" borderId="5" xfId="0" applyNumberFormat="1" applyFont="1" applyFill="1" applyBorder="1" applyAlignment="1">
      <alignment vertical="center"/>
    </xf>
    <xf numFmtId="177" fontId="8" fillId="4" borderId="4" xfId="0" applyNumberFormat="1" applyFont="1" applyFill="1" applyBorder="1" applyAlignment="1">
      <alignment vertical="center"/>
    </xf>
    <xf numFmtId="177" fontId="8" fillId="4" borderId="2" xfId="0" applyNumberFormat="1" applyFont="1" applyFill="1" applyBorder="1" applyAlignment="1">
      <alignment vertical="center"/>
    </xf>
    <xf numFmtId="0" fontId="8" fillId="4" borderId="0" xfId="0" applyFont="1" applyFill="1" applyAlignment="1">
      <alignment vertical="center"/>
    </xf>
    <xf numFmtId="0" fontId="9" fillId="4" borderId="0" xfId="0" applyFont="1" applyFill="1" applyAlignment="1">
      <alignment vertical="center"/>
    </xf>
    <xf numFmtId="0" fontId="8" fillId="4" borderId="2" xfId="0" applyFont="1" applyFill="1" applyBorder="1" applyAlignment="1">
      <alignment vertical="center"/>
    </xf>
    <xf numFmtId="0" fontId="8" fillId="4" borderId="2" xfId="0" applyFont="1" applyFill="1" applyBorder="1" applyAlignment="1">
      <alignment horizontal="right" vertical="center"/>
    </xf>
    <xf numFmtId="0" fontId="8" fillId="4" borderId="6" xfId="0" applyFont="1" applyFill="1" applyBorder="1" applyAlignment="1">
      <alignment horizontal="center" vertical="center"/>
    </xf>
    <xf numFmtId="0" fontId="8" fillId="4" borderId="0" xfId="0" applyFont="1" applyFill="1" applyBorder="1" applyAlignment="1">
      <alignment horizontal="distributed" vertical="center"/>
    </xf>
    <xf numFmtId="0" fontId="12" fillId="4" borderId="2" xfId="0" applyFont="1" applyFill="1" applyBorder="1" applyAlignment="1">
      <alignment horizontal="distributed" vertical="center"/>
    </xf>
    <xf numFmtId="0" fontId="4" fillId="4" borderId="0" xfId="0" applyFont="1" applyFill="1" applyBorder="1" applyAlignment="1">
      <alignment vertical="top"/>
    </xf>
    <xf numFmtId="0" fontId="9" fillId="4" borderId="0" xfId="0" applyFont="1" applyFill="1" applyBorder="1" applyAlignment="1">
      <alignment vertical="center"/>
    </xf>
    <xf numFmtId="0" fontId="10" fillId="4" borderId="0" xfId="0" applyFont="1" applyFill="1"/>
    <xf numFmtId="0" fontId="8" fillId="4" borderId="0" xfId="0" applyFont="1" applyFill="1" applyBorder="1" applyAlignment="1">
      <alignment vertical="center"/>
    </xf>
    <xf numFmtId="38" fontId="8" fillId="0" borderId="15" xfId="1" applyFont="1" applyBorder="1" applyAlignment="1">
      <alignment horizontal="center" vertical="center"/>
    </xf>
    <xf numFmtId="0" fontId="8" fillId="0" borderId="0" xfId="0" applyFont="1" applyBorder="1" applyAlignment="1">
      <alignment horizontal="distributed" vertical="center"/>
    </xf>
    <xf numFmtId="0" fontId="25" fillId="0" borderId="13" xfId="0" applyFont="1" applyBorder="1" applyAlignment="1">
      <alignment vertical="center"/>
    </xf>
    <xf numFmtId="3" fontId="26" fillId="0" borderId="0" xfId="0" applyNumberFormat="1" applyFont="1" applyAlignment="1">
      <alignment vertical="center"/>
    </xf>
    <xf numFmtId="3" fontId="26" fillId="0" borderId="0" xfId="0" applyNumberFormat="1" applyFont="1" applyFill="1" applyAlignment="1">
      <alignment vertical="center"/>
    </xf>
    <xf numFmtId="0" fontId="27" fillId="0" borderId="0" xfId="0" applyFont="1"/>
    <xf numFmtId="0" fontId="25" fillId="0" borderId="1" xfId="0" applyFont="1" applyBorder="1" applyAlignment="1">
      <alignment vertical="center"/>
    </xf>
    <xf numFmtId="3" fontId="26" fillId="2" borderId="0" xfId="0" applyNumberFormat="1" applyFont="1" applyFill="1" applyAlignment="1">
      <alignment vertical="center"/>
    </xf>
    <xf numFmtId="0" fontId="25" fillId="0" borderId="1" xfId="0" applyFont="1" applyBorder="1" applyAlignment="1">
      <alignment horizontal="distributed" vertical="center" justifyLastLine="1"/>
    </xf>
    <xf numFmtId="0" fontId="26" fillId="0" borderId="1" xfId="0" applyFont="1" applyBorder="1" applyAlignment="1">
      <alignment horizontal="distributed" vertical="center" justifyLastLine="1"/>
    </xf>
    <xf numFmtId="0" fontId="27" fillId="0" borderId="1" xfId="0" applyFont="1" applyBorder="1" applyAlignment="1">
      <alignment horizontal="centerContinuous" vertical="center"/>
    </xf>
    <xf numFmtId="0" fontId="25" fillId="0" borderId="12" xfId="0" applyFont="1" applyBorder="1" applyAlignment="1">
      <alignment horizontal="center" vertical="center"/>
    </xf>
    <xf numFmtId="182" fontId="26" fillId="0" borderId="0" xfId="0" applyNumberFormat="1" applyFont="1" applyAlignment="1">
      <alignment vertical="center"/>
    </xf>
    <xf numFmtId="182" fontId="26" fillId="0" borderId="0" xfId="0" applyNumberFormat="1" applyFont="1" applyFill="1" applyAlignment="1">
      <alignment vertical="center"/>
    </xf>
    <xf numFmtId="182" fontId="26" fillId="2" borderId="0" xfId="0" applyNumberFormat="1" applyFont="1" applyFill="1" applyAlignment="1">
      <alignment vertical="center"/>
    </xf>
    <xf numFmtId="0" fontId="25" fillId="0" borderId="14" xfId="0" applyFont="1" applyBorder="1" applyAlignment="1">
      <alignment horizontal="center" vertical="center"/>
    </xf>
    <xf numFmtId="182" fontId="26" fillId="0" borderId="2" xfId="0" applyNumberFormat="1" applyFont="1" applyBorder="1" applyAlignment="1">
      <alignment vertical="center"/>
    </xf>
    <xf numFmtId="182" fontId="26" fillId="0" borderId="2" xfId="0" applyNumberFormat="1" applyFont="1" applyFill="1" applyBorder="1" applyAlignment="1">
      <alignment vertical="center"/>
    </xf>
    <xf numFmtId="182" fontId="26" fillId="2" borderId="2" xfId="0" applyNumberFormat="1" applyFont="1" applyFill="1" applyBorder="1" applyAlignment="1">
      <alignment vertical="center"/>
    </xf>
    <xf numFmtId="185" fontId="8" fillId="0" borderId="0" xfId="0" applyNumberFormat="1" applyFont="1" applyFill="1" applyBorder="1" applyAlignment="1">
      <alignment horizontal="right" vertical="center"/>
    </xf>
    <xf numFmtId="185" fontId="8" fillId="0" borderId="3" xfId="0" applyNumberFormat="1" applyFont="1" applyFill="1" applyBorder="1" applyAlignment="1">
      <alignment horizontal="right" vertical="center"/>
    </xf>
    <xf numFmtId="185" fontId="26" fillId="0" borderId="16" xfId="0" applyNumberFormat="1" applyFont="1" applyFill="1" applyBorder="1" applyAlignment="1">
      <alignment horizontal="right" vertical="center"/>
    </xf>
    <xf numFmtId="185" fontId="26" fillId="0" borderId="5" xfId="0" applyNumberFormat="1" applyFont="1" applyFill="1" applyBorder="1" applyAlignment="1">
      <alignment horizontal="right" vertical="center"/>
    </xf>
    <xf numFmtId="0" fontId="8" fillId="0" borderId="0" xfId="0" applyFont="1" applyBorder="1" applyAlignment="1">
      <alignment vertical="center"/>
    </xf>
    <xf numFmtId="0" fontId="29" fillId="0" borderId="21" xfId="2" applyFont="1" applyBorder="1" applyAlignment="1">
      <alignment horizontal="center" vertical="center"/>
    </xf>
    <xf numFmtId="176" fontId="26" fillId="0" borderId="22" xfId="2" applyNumberFormat="1" applyFont="1" applyBorder="1" applyAlignment="1">
      <alignment vertical="center"/>
    </xf>
    <xf numFmtId="176" fontId="26" fillId="0" borderId="21" xfId="2" applyNumberFormat="1" applyFont="1" applyBorder="1" applyAlignment="1">
      <alignment vertical="center"/>
    </xf>
    <xf numFmtId="176" fontId="26" fillId="2" borderId="21" xfId="2" applyNumberFormat="1" applyFont="1" applyFill="1" applyBorder="1" applyAlignment="1">
      <alignment vertical="center"/>
    </xf>
    <xf numFmtId="0" fontId="6" fillId="0" borderId="21" xfId="2" applyFont="1" applyBorder="1" applyAlignment="1">
      <alignment horizontal="center" vertical="center"/>
    </xf>
    <xf numFmtId="0" fontId="5" fillId="0" borderId="7" xfId="0" applyFont="1" applyBorder="1" applyAlignment="1">
      <alignment vertical="center"/>
    </xf>
    <xf numFmtId="0" fontId="6" fillId="0" borderId="7" xfId="0" applyFont="1" applyBorder="1" applyAlignment="1">
      <alignment horizontal="distributed" vertical="center"/>
    </xf>
    <xf numFmtId="0" fontId="5" fillId="0" borderId="5" xfId="0" applyFont="1" applyBorder="1" applyAlignment="1">
      <alignment vertical="center"/>
    </xf>
    <xf numFmtId="0" fontId="6" fillId="0" borderId="5" xfId="0" applyFont="1" applyBorder="1" applyAlignment="1">
      <alignment horizontal="distributed" vertical="center"/>
    </xf>
    <xf numFmtId="49" fontId="8" fillId="0" borderId="0" xfId="2" applyNumberFormat="1" applyFont="1" applyBorder="1" applyAlignment="1">
      <alignment horizontal="right" vertical="center"/>
    </xf>
    <xf numFmtId="178" fontId="12" fillId="0" borderId="3" xfId="0" applyNumberFormat="1" applyFont="1" applyBorder="1" applyAlignment="1"/>
    <xf numFmtId="0" fontId="10" fillId="0" borderId="0" xfId="0" applyFont="1" applyBorder="1"/>
    <xf numFmtId="0" fontId="8" fillId="4" borderId="7" xfId="0" applyFont="1" applyFill="1" applyBorder="1" applyAlignment="1">
      <alignment vertical="center"/>
    </xf>
    <xf numFmtId="0" fontId="8" fillId="0" borderId="11" xfId="0" applyFont="1" applyFill="1" applyBorder="1" applyAlignment="1">
      <alignment horizontal="center" vertical="center" justifyLastLine="1"/>
    </xf>
    <xf numFmtId="0" fontId="8" fillId="0" borderId="10" xfId="0" applyFont="1" applyFill="1" applyBorder="1" applyAlignment="1">
      <alignment horizontal="center" vertical="center" justifyLastLine="1"/>
    </xf>
    <xf numFmtId="0" fontId="8" fillId="0" borderId="11" xfId="0" applyFont="1" applyBorder="1" applyAlignment="1">
      <alignment horizontal="center" vertical="center" justifyLastLine="1"/>
    </xf>
    <xf numFmtId="0" fontId="8" fillId="0" borderId="10" xfId="0" applyFont="1" applyBorder="1" applyAlignment="1">
      <alignment horizontal="center" vertical="center" justifyLastLine="1"/>
    </xf>
    <xf numFmtId="185" fontId="8" fillId="0" borderId="0" xfId="0" applyNumberFormat="1" applyFont="1" applyFill="1" applyAlignment="1">
      <alignment horizontal="right" vertical="center"/>
    </xf>
    <xf numFmtId="0" fontId="10" fillId="0" borderId="6" xfId="0" applyFont="1" applyBorder="1"/>
    <xf numFmtId="0" fontId="10" fillId="0" borderId="10" xfId="0" applyFont="1" applyBorder="1"/>
    <xf numFmtId="0" fontId="8" fillId="0" borderId="10"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10" fillId="0" borderId="12" xfId="0" applyFont="1" applyBorder="1"/>
    <xf numFmtId="178" fontId="8" fillId="0" borderId="0" xfId="0" applyNumberFormat="1" applyFont="1" applyBorder="1" applyAlignment="1">
      <alignment vertical="top" shrinkToFit="1"/>
    </xf>
    <xf numFmtId="178" fontId="8" fillId="0" borderId="0" xfId="0" applyNumberFormat="1" applyFont="1" applyBorder="1" applyAlignment="1">
      <alignment shrinkToFit="1"/>
    </xf>
    <xf numFmtId="183" fontId="8" fillId="0" borderId="0" xfId="0" applyNumberFormat="1" applyFont="1" applyBorder="1" applyAlignment="1">
      <alignment shrinkToFit="1"/>
    </xf>
    <xf numFmtId="183" fontId="8" fillId="0" borderId="0" xfId="0" applyNumberFormat="1" applyFont="1" applyFill="1" applyBorder="1" applyAlignment="1">
      <alignment vertical="top" shrinkToFit="1"/>
    </xf>
    <xf numFmtId="38" fontId="8" fillId="0" borderId="7" xfId="0" applyNumberFormat="1" applyFont="1" applyBorder="1" applyAlignment="1">
      <alignment horizontal="center" vertical="center"/>
    </xf>
    <xf numFmtId="38" fontId="8" fillId="0" borderId="3" xfId="1" applyFont="1" applyFill="1" applyBorder="1" applyAlignment="1">
      <alignment horizontal="center" vertical="center"/>
    </xf>
    <xf numFmtId="38" fontId="8" fillId="0" borderId="4" xfId="1" applyFont="1" applyFill="1" applyBorder="1" applyAlignment="1">
      <alignment horizontal="center" vertical="center"/>
    </xf>
    <xf numFmtId="3" fontId="28" fillId="4" borderId="0" xfId="0" applyNumberFormat="1" applyFont="1" applyFill="1" applyAlignment="1">
      <alignment vertical="center"/>
    </xf>
    <xf numFmtId="38" fontId="8" fillId="5" borderId="0" xfId="0" applyNumberFormat="1" applyFont="1" applyFill="1" applyAlignment="1">
      <alignment horizontal="right" vertical="top"/>
    </xf>
    <xf numFmtId="38" fontId="8" fillId="5" borderId="0" xfId="0" applyNumberFormat="1" applyFont="1" applyFill="1" applyAlignment="1">
      <alignment horizontal="right" vertical="center"/>
    </xf>
    <xf numFmtId="183" fontId="8" fillId="4" borderId="0" xfId="0" applyNumberFormat="1" applyFont="1" applyFill="1" applyBorder="1" applyAlignment="1">
      <alignment shrinkToFit="1"/>
    </xf>
    <xf numFmtId="179" fontId="8" fillId="4" borderId="0" xfId="0" applyNumberFormat="1" applyFont="1" applyFill="1" applyBorder="1" applyAlignment="1">
      <alignment vertical="top" shrinkToFit="1"/>
    </xf>
    <xf numFmtId="49" fontId="8" fillId="7" borderId="0" xfId="0" applyNumberFormat="1" applyFont="1" applyFill="1" applyAlignment="1">
      <alignment horizontal="right" vertical="center"/>
    </xf>
    <xf numFmtId="0" fontId="8" fillId="0" borderId="6" xfId="0" applyFont="1" applyFill="1" applyBorder="1" applyAlignment="1">
      <alignment horizontal="center" vertical="center"/>
    </xf>
    <xf numFmtId="0" fontId="17" fillId="0" borderId="0" xfId="0" applyFont="1" applyFill="1" applyAlignment="1">
      <alignment vertical="center"/>
    </xf>
    <xf numFmtId="0" fontId="4" fillId="0" borderId="0" xfId="0" applyFont="1" applyFill="1" applyAlignment="1">
      <alignment vertical="center"/>
    </xf>
    <xf numFmtId="0" fontId="17" fillId="0" borderId="0" xfId="0" applyFont="1" applyFill="1" applyBorder="1" applyAlignment="1">
      <alignment horizontal="right" vertical="center"/>
    </xf>
    <xf numFmtId="0" fontId="8" fillId="0" borderId="0" xfId="0" applyFont="1" applyFill="1" applyAlignment="1">
      <alignment horizontal="right" vertical="center"/>
    </xf>
    <xf numFmtId="0" fontId="13" fillId="0" borderId="8" xfId="0" applyFont="1" applyFill="1" applyBorder="1" applyAlignment="1">
      <alignment vertical="center"/>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8" fillId="0" borderId="18" xfId="0" applyFont="1" applyFill="1" applyBorder="1" applyAlignment="1">
      <alignment horizontal="distributed" vertical="center" wrapText="1"/>
    </xf>
    <xf numFmtId="0" fontId="8" fillId="0" borderId="8" xfId="0" applyFont="1" applyFill="1" applyBorder="1" applyAlignment="1">
      <alignment horizontal="distributed" vertical="center"/>
    </xf>
    <xf numFmtId="0" fontId="13" fillId="0" borderId="18" xfId="0" applyFont="1" applyFill="1" applyBorder="1" applyAlignment="1">
      <alignment vertical="center"/>
    </xf>
    <xf numFmtId="0" fontId="13" fillId="0" borderId="0" xfId="0" applyFont="1" applyFill="1" applyAlignment="1">
      <alignment vertical="center"/>
    </xf>
    <xf numFmtId="0" fontId="13" fillId="0" borderId="5" xfId="0" applyFont="1" applyFill="1" applyBorder="1" applyAlignment="1">
      <alignment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8" fillId="0" borderId="1" xfId="0" applyFont="1" applyFill="1" applyBorder="1" applyAlignment="1">
      <alignment horizontal="distributed" vertical="center" wrapText="1"/>
    </xf>
    <xf numFmtId="0" fontId="13" fillId="0" borderId="5" xfId="0" applyFont="1" applyFill="1" applyBorder="1" applyAlignment="1">
      <alignment horizontal="distributed" vertical="center"/>
    </xf>
    <xf numFmtId="0" fontId="13" fillId="0" borderId="1" xfId="0" applyFont="1" applyFill="1" applyBorder="1" applyAlignment="1">
      <alignment vertical="center"/>
    </xf>
    <xf numFmtId="0" fontId="8" fillId="0" borderId="17" xfId="0" applyFont="1" applyFill="1" applyBorder="1" applyAlignment="1">
      <alignment horizontal="center" vertical="center" justifyLastLine="1"/>
    </xf>
    <xf numFmtId="0" fontId="8" fillId="0" borderId="19" xfId="0" applyFont="1" applyFill="1" applyBorder="1" applyAlignment="1">
      <alignment horizontal="center" vertical="center" justifyLastLine="1"/>
    </xf>
    <xf numFmtId="0" fontId="8" fillId="0" borderId="25" xfId="0" applyFont="1" applyFill="1" applyBorder="1" applyAlignment="1">
      <alignment horizontal="center" vertical="center" justifyLastLine="1"/>
    </xf>
    <xf numFmtId="0" fontId="13" fillId="0" borderId="0" xfId="0" applyFont="1" applyFill="1" applyBorder="1" applyAlignment="1">
      <alignment vertical="center"/>
    </xf>
    <xf numFmtId="0" fontId="13" fillId="0" borderId="12" xfId="0" applyFont="1" applyFill="1" applyBorder="1" applyAlignment="1">
      <alignment vertical="center"/>
    </xf>
    <xf numFmtId="0" fontId="8" fillId="0" borderId="0" xfId="0" applyFont="1" applyFill="1" applyBorder="1" applyAlignment="1">
      <alignment horizontal="distributed" vertical="center"/>
    </xf>
    <xf numFmtId="0" fontId="13" fillId="0" borderId="12" xfId="0" applyFont="1" applyFill="1" applyBorder="1" applyAlignment="1">
      <alignment horizontal="distributed" vertical="center"/>
    </xf>
    <xf numFmtId="0" fontId="13" fillId="0" borderId="0" xfId="0" applyFont="1" applyFill="1" applyBorder="1" applyAlignment="1">
      <alignment horizontal="distributed" vertical="center"/>
    </xf>
    <xf numFmtId="0" fontId="8" fillId="0" borderId="12" xfId="0" applyFont="1" applyFill="1" applyBorder="1" applyAlignment="1">
      <alignment horizontal="distributed" vertical="center"/>
    </xf>
    <xf numFmtId="185" fontId="13" fillId="0" borderId="0" xfId="0" applyNumberFormat="1" applyFont="1" applyFill="1" applyBorder="1" applyAlignment="1">
      <alignment vertical="center"/>
    </xf>
    <xf numFmtId="0" fontId="8" fillId="0" borderId="5" xfId="0" applyFont="1" applyFill="1" applyBorder="1" applyAlignment="1">
      <alignment horizontal="distributed" vertical="center"/>
    </xf>
    <xf numFmtId="0" fontId="13" fillId="0" borderId="1" xfId="0" applyFont="1" applyFill="1" applyBorder="1" applyAlignment="1">
      <alignment horizontal="distributed" vertical="center"/>
    </xf>
    <xf numFmtId="0" fontId="25" fillId="0" borderId="19" xfId="0" applyFont="1" applyFill="1" applyBorder="1" applyAlignment="1">
      <alignment vertical="center"/>
    </xf>
    <xf numFmtId="185" fontId="25" fillId="0" borderId="5" xfId="0" applyNumberFormat="1" applyFont="1" applyFill="1" applyBorder="1" applyAlignment="1">
      <alignment vertical="center"/>
    </xf>
    <xf numFmtId="181" fontId="8" fillId="0" borderId="3" xfId="0" applyNumberFormat="1" applyFont="1" applyFill="1" applyBorder="1" applyAlignment="1">
      <alignment horizontal="right" vertical="center"/>
    </xf>
    <xf numFmtId="0" fontId="13" fillId="0" borderId="7" xfId="0" applyFont="1" applyFill="1" applyBorder="1" applyAlignment="1">
      <alignment vertical="center"/>
    </xf>
    <xf numFmtId="0" fontId="8" fillId="0" borderId="12" xfId="0" applyFont="1" applyFill="1" applyBorder="1" applyAlignment="1">
      <alignment vertic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9" xfId="0" applyFont="1" applyFill="1" applyBorder="1" applyAlignment="1">
      <alignment vertical="center"/>
    </xf>
    <xf numFmtId="0" fontId="8" fillId="0" borderId="7" xfId="0" applyFont="1" applyFill="1" applyBorder="1" applyAlignment="1">
      <alignment horizontal="distributed" vertical="center"/>
    </xf>
    <xf numFmtId="0" fontId="13" fillId="0" borderId="13" xfId="0" applyFont="1" applyFill="1" applyBorder="1" applyAlignment="1">
      <alignment horizontal="distributed" vertical="center"/>
    </xf>
    <xf numFmtId="0" fontId="8" fillId="0" borderId="12" xfId="0" applyFont="1" applyFill="1" applyBorder="1" applyAlignment="1">
      <alignment vertical="center" shrinkToFit="1"/>
    </xf>
    <xf numFmtId="176" fontId="13" fillId="0" borderId="0" xfId="0" applyNumberFormat="1" applyFont="1" applyFill="1" applyAlignment="1">
      <alignment vertical="center"/>
    </xf>
    <xf numFmtId="0" fontId="10" fillId="0" borderId="12" xfId="0" applyFont="1" applyFill="1" applyBorder="1"/>
    <xf numFmtId="0" fontId="10" fillId="0" borderId="16" xfId="0" applyFont="1" applyFill="1" applyBorder="1"/>
    <xf numFmtId="0" fontId="13" fillId="0" borderId="7"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2" fillId="0" borderId="25" xfId="0" applyFont="1" applyFill="1" applyBorder="1" applyAlignment="1">
      <alignment horizontal="center" vertical="center" wrapText="1"/>
    </xf>
    <xf numFmtId="0" fontId="12" fillId="0" borderId="19" xfId="0" applyFont="1" applyFill="1" applyBorder="1" applyAlignment="1">
      <alignment horizontal="center" vertical="center"/>
    </xf>
    <xf numFmtId="181" fontId="13" fillId="0" borderId="0" xfId="0" applyNumberFormat="1" applyFont="1" applyFill="1" applyBorder="1" applyAlignment="1">
      <alignment vertical="center"/>
    </xf>
    <xf numFmtId="0" fontId="13" fillId="0" borderId="7" xfId="0" applyFont="1" applyFill="1" applyBorder="1" applyAlignment="1">
      <alignment horizontal="distributed" vertical="center"/>
    </xf>
    <xf numFmtId="0" fontId="25" fillId="0" borderId="19" xfId="0" applyFont="1" applyFill="1" applyBorder="1" applyAlignment="1">
      <alignment horizontal="centerContinuous" vertical="center"/>
    </xf>
    <xf numFmtId="181" fontId="26" fillId="0" borderId="16" xfId="0" applyNumberFormat="1" applyFont="1" applyFill="1" applyBorder="1" applyAlignment="1">
      <alignment horizontal="right" vertical="center"/>
    </xf>
    <xf numFmtId="181" fontId="26" fillId="0" borderId="5" xfId="0" applyNumberFormat="1" applyFont="1" applyFill="1" applyBorder="1" applyAlignment="1">
      <alignment horizontal="right" vertical="center"/>
    </xf>
    <xf numFmtId="0" fontId="25" fillId="0" borderId="5" xfId="0" applyFont="1" applyFill="1" applyBorder="1" applyAlignment="1">
      <alignment vertical="center"/>
    </xf>
    <xf numFmtId="184" fontId="13" fillId="0" borderId="0" xfId="0" applyNumberFormat="1" applyFont="1" applyFill="1" applyBorder="1" applyAlignment="1">
      <alignment vertical="center"/>
    </xf>
    <xf numFmtId="0" fontId="25" fillId="0" borderId="1" xfId="0" applyFont="1" applyFill="1" applyBorder="1" applyAlignment="1">
      <alignment horizontal="centerContinuous" vertical="center"/>
    </xf>
    <xf numFmtId="184" fontId="13" fillId="0" borderId="5" xfId="0" applyNumberFormat="1" applyFont="1" applyFill="1" applyBorder="1" applyAlignment="1">
      <alignment vertical="center"/>
    </xf>
    <xf numFmtId="0" fontId="13" fillId="0" borderId="2" xfId="0" applyFont="1" applyFill="1" applyBorder="1" applyAlignment="1">
      <alignment vertical="center"/>
    </xf>
    <xf numFmtId="0" fontId="13" fillId="0" borderId="14" xfId="0" applyFont="1" applyFill="1" applyBorder="1" applyAlignment="1">
      <alignment vertical="center"/>
    </xf>
    <xf numFmtId="0" fontId="25" fillId="0" borderId="2" xfId="0" applyFont="1" applyFill="1" applyBorder="1" applyAlignment="1">
      <alignment horizontal="centerContinuous" vertical="center"/>
    </xf>
    <xf numFmtId="185" fontId="26" fillId="0" borderId="4" xfId="0" applyNumberFormat="1" applyFont="1" applyFill="1" applyBorder="1" applyAlignment="1">
      <alignment horizontal="right" vertical="center"/>
    </xf>
    <xf numFmtId="185" fontId="26" fillId="0" borderId="2" xfId="0" applyNumberFormat="1" applyFont="1" applyFill="1" applyBorder="1" applyAlignment="1">
      <alignment horizontal="right" vertical="center"/>
    </xf>
    <xf numFmtId="185" fontId="25" fillId="0" borderId="2" xfId="0" applyNumberFormat="1" applyFont="1" applyFill="1" applyBorder="1" applyAlignment="1">
      <alignment vertical="center"/>
    </xf>
    <xf numFmtId="184" fontId="13" fillId="0" borderId="2" xfId="0" applyNumberFormat="1" applyFont="1" applyFill="1" applyBorder="1" applyAlignment="1">
      <alignment vertical="center"/>
    </xf>
    <xf numFmtId="0" fontId="17" fillId="0" borderId="0" xfId="0" applyFont="1" applyFill="1" applyBorder="1" applyAlignment="1">
      <alignment vertical="center"/>
    </xf>
    <xf numFmtId="181" fontId="16" fillId="0" borderId="0" xfId="0" applyNumberFormat="1" applyFont="1" applyFill="1" applyAlignment="1">
      <alignment horizontal="right" vertical="center"/>
    </xf>
    <xf numFmtId="0" fontId="8" fillId="0" borderId="1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6" xfId="0" applyFont="1" applyFill="1" applyBorder="1" applyAlignment="1">
      <alignment horizontal="center" vertical="center" justifyLastLine="1"/>
    </xf>
    <xf numFmtId="0" fontId="8" fillId="0" borderId="1" xfId="0" applyFont="1" applyFill="1" applyBorder="1" applyAlignment="1">
      <alignment horizontal="center" vertical="center" justifyLastLine="1"/>
    </xf>
    <xf numFmtId="0" fontId="8" fillId="0" borderId="17" xfId="0" applyFont="1" applyFill="1" applyBorder="1" applyAlignment="1">
      <alignment horizontal="center" vertical="center" justifyLastLine="1"/>
    </xf>
    <xf numFmtId="0" fontId="8" fillId="0" borderId="25" xfId="0" applyFont="1" applyFill="1" applyBorder="1" applyAlignment="1">
      <alignment horizontal="center" vertical="center" justifyLastLine="1"/>
    </xf>
    <xf numFmtId="0" fontId="8" fillId="0" borderId="5" xfId="0" applyFont="1" applyFill="1" applyBorder="1" applyAlignment="1">
      <alignment horizontal="center" vertical="center" justifyLastLine="1"/>
    </xf>
    <xf numFmtId="0" fontId="8" fillId="0" borderId="7" xfId="0" applyFont="1" applyFill="1" applyBorder="1" applyAlignment="1">
      <alignment horizontal="distributed" vertical="center"/>
    </xf>
    <xf numFmtId="0" fontId="8" fillId="0" borderId="13"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12"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1" xfId="0" applyFont="1" applyFill="1" applyBorder="1" applyAlignment="1">
      <alignment horizontal="distributed" vertical="center"/>
    </xf>
    <xf numFmtId="0" fontId="13" fillId="0" borderId="0" xfId="0" applyFont="1" applyFill="1" applyBorder="1" applyAlignment="1">
      <alignment horizontal="center" vertical="center"/>
    </xf>
    <xf numFmtId="0" fontId="8" fillId="0" borderId="0" xfId="0" applyFont="1" applyFill="1" applyAlignment="1">
      <alignment horizontal="distributed" vertical="center"/>
    </xf>
    <xf numFmtId="0" fontId="6" fillId="0" borderId="25" xfId="0" applyFont="1" applyFill="1" applyBorder="1" applyAlignment="1">
      <alignment horizontal="center" vertical="center"/>
    </xf>
    <xf numFmtId="0" fontId="8" fillId="0" borderId="0" xfId="0" applyFont="1" applyFill="1" applyBorder="1" applyAlignment="1">
      <alignment horizontal="distributed" vertical="center" shrinkToFit="1"/>
    </xf>
    <xf numFmtId="0" fontId="8" fillId="0" borderId="25" xfId="0" applyFont="1" applyFill="1" applyBorder="1" applyAlignment="1">
      <alignment horizontal="center" vertical="center"/>
    </xf>
    <xf numFmtId="0" fontId="6" fillId="0" borderId="21" xfId="0" applyFont="1" applyFill="1" applyBorder="1" applyAlignment="1">
      <alignment horizontal="center" vertical="center"/>
    </xf>
    <xf numFmtId="0" fontId="8" fillId="0" borderId="8" xfId="0" applyFont="1" applyFill="1" applyBorder="1" applyAlignment="1">
      <alignment horizontal="distributed" vertical="center" wrapText="1"/>
    </xf>
    <xf numFmtId="0" fontId="8" fillId="0" borderId="5" xfId="0" applyFont="1" applyFill="1" applyBorder="1" applyAlignment="1">
      <alignment horizontal="distributed" vertical="center" wrapText="1"/>
    </xf>
    <xf numFmtId="0" fontId="8" fillId="0" borderId="8" xfId="0" applyFont="1" applyFill="1" applyBorder="1" applyAlignment="1">
      <alignment horizontal="distributed" vertical="center"/>
    </xf>
    <xf numFmtId="0" fontId="6" fillId="0" borderId="17" xfId="0" applyFont="1" applyFill="1" applyBorder="1" applyAlignment="1">
      <alignment horizontal="center" vertical="center"/>
    </xf>
    <xf numFmtId="0" fontId="6" fillId="0" borderId="19" xfId="0" applyFont="1" applyFill="1" applyBorder="1" applyAlignment="1">
      <alignment horizontal="center" vertical="center"/>
    </xf>
    <xf numFmtId="0" fontId="8" fillId="0" borderId="7" xfId="0" applyFont="1" applyFill="1" applyBorder="1" applyAlignment="1">
      <alignment horizontal="distributed" vertical="center" wrapText="1"/>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12" fillId="0" borderId="0" xfId="0" applyFont="1" applyBorder="1" applyAlignment="1">
      <alignment horizontal="center" vertical="distributed" textRotation="255"/>
    </xf>
    <xf numFmtId="0" fontId="8" fillId="0" borderId="0" xfId="0" applyFont="1" applyBorder="1" applyAlignment="1">
      <alignment horizontal="center" vertical="distributed" textRotation="255"/>
    </xf>
    <xf numFmtId="49" fontId="8" fillId="0" borderId="0" xfId="0" applyNumberFormat="1" applyFont="1" applyBorder="1" applyAlignment="1">
      <alignment horizontal="distributed" vertical="center"/>
    </xf>
    <xf numFmtId="0" fontId="15" fillId="0" borderId="7" xfId="0" applyFont="1" applyBorder="1" applyAlignment="1">
      <alignment horizontal="center" vertical="center" textRotation="255"/>
    </xf>
    <xf numFmtId="0" fontId="15" fillId="0" borderId="0" xfId="0" applyFont="1" applyBorder="1" applyAlignment="1">
      <alignment horizontal="center"/>
    </xf>
    <xf numFmtId="0" fontId="15" fillId="0" borderId="0" xfId="0" applyFont="1" applyAlignment="1">
      <alignment horizontal="center"/>
    </xf>
    <xf numFmtId="0" fontId="15" fillId="0" borderId="5" xfId="0" applyFont="1" applyBorder="1" applyAlignment="1">
      <alignment horizontal="center"/>
    </xf>
    <xf numFmtId="0" fontId="14" fillId="0" borderId="7" xfId="0" applyFont="1" applyBorder="1" applyAlignment="1">
      <alignment horizontal="center" vertical="center" textRotation="255"/>
    </xf>
    <xf numFmtId="0" fontId="14" fillId="0" borderId="0" xfId="0" applyFont="1" applyBorder="1" applyAlignment="1">
      <alignment horizontal="center"/>
    </xf>
    <xf numFmtId="0" fontId="14" fillId="0" borderId="0" xfId="0" applyFont="1" applyAlignment="1">
      <alignment horizontal="center"/>
    </xf>
    <xf numFmtId="0" fontId="14" fillId="0" borderId="5" xfId="0" applyFont="1" applyBorder="1" applyAlignment="1">
      <alignment horizontal="center"/>
    </xf>
    <xf numFmtId="0" fontId="8" fillId="0" borderId="23" xfId="2" applyFont="1" applyBorder="1" applyAlignment="1">
      <alignment horizontal="center" vertical="center"/>
    </xf>
    <xf numFmtId="0" fontId="8" fillId="0" borderId="26" xfId="2" applyFont="1" applyBorder="1" applyAlignment="1">
      <alignment horizontal="center" vertical="center"/>
    </xf>
    <xf numFmtId="0" fontId="8" fillId="0" borderId="24" xfId="2" applyFont="1" applyBorder="1" applyAlignment="1">
      <alignment horizontal="center" vertical="center"/>
    </xf>
    <xf numFmtId="0" fontId="8" fillId="0" borderId="16" xfId="2" applyFont="1" applyBorder="1" applyAlignment="1">
      <alignment horizontal="center" vertical="center"/>
    </xf>
    <xf numFmtId="0" fontId="8" fillId="0" borderId="11" xfId="2" applyFont="1" applyBorder="1" applyAlignment="1">
      <alignment horizontal="center" vertical="center"/>
    </xf>
    <xf numFmtId="0" fontId="8" fillId="0" borderId="6" xfId="2" applyFont="1" applyBorder="1" applyAlignment="1">
      <alignment horizontal="center" vertical="center"/>
    </xf>
    <xf numFmtId="0" fontId="8" fillId="0" borderId="10" xfId="2" applyFont="1" applyBorder="1" applyAlignment="1">
      <alignment horizontal="center" vertical="center"/>
    </xf>
    <xf numFmtId="0" fontId="8" fillId="4" borderId="6" xfId="0" applyFont="1" applyFill="1" applyBorder="1" applyAlignment="1">
      <alignment horizontal="distributed" vertical="distributed"/>
    </xf>
    <xf numFmtId="0" fontId="8" fillId="4" borderId="10" xfId="0" applyFont="1" applyFill="1" applyBorder="1" applyAlignment="1">
      <alignment horizontal="distributed" vertical="distributed"/>
    </xf>
    <xf numFmtId="0" fontId="8" fillId="4" borderId="15" xfId="0" applyFont="1" applyFill="1" applyBorder="1" applyAlignment="1">
      <alignment horizontal="distributed" vertical="center"/>
    </xf>
    <xf numFmtId="0" fontId="8" fillId="4" borderId="7" xfId="0" applyFont="1" applyFill="1" applyBorder="1" applyAlignment="1">
      <alignment horizontal="distributed" vertical="center"/>
    </xf>
    <xf numFmtId="0" fontId="8" fillId="4" borderId="13" xfId="0" applyFont="1" applyFill="1" applyBorder="1" applyAlignment="1">
      <alignment horizontal="distributed" vertical="center"/>
    </xf>
    <xf numFmtId="0" fontId="8" fillId="4" borderId="3" xfId="0" applyFont="1" applyFill="1" applyBorder="1" applyAlignment="1">
      <alignment horizontal="distributed" vertical="center"/>
    </xf>
    <xf numFmtId="0" fontId="8" fillId="4" borderId="0" xfId="0" applyFont="1" applyFill="1" applyBorder="1" applyAlignment="1">
      <alignment horizontal="distributed" vertical="center"/>
    </xf>
    <xf numFmtId="0" fontId="8" fillId="4" borderId="12" xfId="0" applyFont="1" applyFill="1" applyBorder="1" applyAlignment="1">
      <alignment horizontal="distributed" vertical="center"/>
    </xf>
    <xf numFmtId="0" fontId="8" fillId="4" borderId="16" xfId="0" applyFont="1" applyFill="1" applyBorder="1" applyAlignment="1">
      <alignment horizontal="distributed" vertical="center"/>
    </xf>
    <xf numFmtId="0" fontId="8" fillId="4" borderId="5" xfId="0" applyFont="1" applyFill="1" applyBorder="1" applyAlignment="1">
      <alignment horizontal="distributed" vertical="center"/>
    </xf>
    <xf numFmtId="0" fontId="8" fillId="4" borderId="1" xfId="0" applyFont="1" applyFill="1" applyBorder="1" applyAlignment="1">
      <alignment horizontal="distributed" vertical="center"/>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4" borderId="13" xfId="0" applyFont="1" applyFill="1" applyBorder="1" applyAlignment="1">
      <alignment horizontal="left" vertical="center" textRotation="255"/>
    </xf>
    <xf numFmtId="0" fontId="8" fillId="4" borderId="12" xfId="0" applyFont="1" applyFill="1" applyBorder="1" applyAlignment="1">
      <alignment horizontal="left" vertical="center" textRotation="255"/>
    </xf>
    <xf numFmtId="0" fontId="8" fillId="4" borderId="1" xfId="0" applyFont="1" applyFill="1" applyBorder="1" applyAlignment="1">
      <alignment horizontal="left" vertical="center" textRotation="255"/>
    </xf>
    <xf numFmtId="0" fontId="8" fillId="4" borderId="14" xfId="0" applyFont="1" applyFill="1" applyBorder="1" applyAlignment="1">
      <alignment horizontal="left" vertical="center" textRotation="255"/>
    </xf>
    <xf numFmtId="0" fontId="8" fillId="0" borderId="27" xfId="0" applyFont="1" applyBorder="1" applyAlignment="1">
      <alignment horizontal="center" vertical="distributed" textRotation="255" justifyLastLine="1"/>
    </xf>
    <xf numFmtId="0" fontId="8" fillId="0" borderId="28" xfId="0" applyFont="1" applyBorder="1" applyAlignment="1">
      <alignment horizontal="center" vertical="distributed" textRotation="255" justifyLastLine="1"/>
    </xf>
    <xf numFmtId="0" fontId="8" fillId="0" borderId="26" xfId="0" applyFont="1" applyBorder="1" applyAlignment="1">
      <alignment horizontal="center" vertical="distributed" textRotation="255" justifyLastLine="1"/>
    </xf>
    <xf numFmtId="0" fontId="8" fillId="0" borderId="13" xfId="0" applyFont="1" applyBorder="1" applyAlignment="1">
      <alignment horizontal="center" vertical="distributed" textRotation="255" justifyLastLine="1"/>
    </xf>
    <xf numFmtId="0" fontId="8" fillId="0" borderId="12" xfId="0" applyFont="1" applyBorder="1" applyAlignment="1">
      <alignment horizontal="center" vertical="distributed" textRotation="255" justifyLastLine="1"/>
    </xf>
    <xf numFmtId="0" fontId="11" fillId="4" borderId="2" xfId="0" applyFont="1" applyFill="1" applyBorder="1" applyAlignment="1">
      <alignment horizontal="distributed" vertical="center"/>
    </xf>
    <xf numFmtId="0" fontId="8" fillId="4" borderId="4" xfId="0" applyFont="1" applyFill="1" applyBorder="1" applyAlignment="1">
      <alignment horizontal="distributed" vertical="center"/>
    </xf>
    <xf numFmtId="0" fontId="8" fillId="4" borderId="2" xfId="0" applyFont="1" applyFill="1" applyBorder="1" applyAlignment="1">
      <alignment horizontal="distributed" vertical="center"/>
    </xf>
    <xf numFmtId="0" fontId="8" fillId="4" borderId="14" xfId="0" applyFont="1" applyFill="1" applyBorder="1" applyAlignment="1">
      <alignment horizontal="distributed" vertical="center"/>
    </xf>
    <xf numFmtId="0" fontId="8" fillId="0" borderId="7" xfId="0" applyFont="1" applyBorder="1" applyAlignment="1">
      <alignment horizontal="center" vertical="center" textRotation="255" wrapText="1"/>
    </xf>
    <xf numFmtId="0" fontId="8" fillId="0" borderId="13"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0"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0" xfId="0" applyFont="1" applyBorder="1" applyAlignment="1">
      <alignment horizontal="distributed" vertical="center"/>
    </xf>
    <xf numFmtId="0" fontId="8" fillId="0" borderId="12" xfId="0" applyFont="1" applyBorder="1" applyAlignment="1">
      <alignment horizontal="left" vertical="distributed"/>
    </xf>
    <xf numFmtId="0" fontId="8" fillId="0" borderId="11" xfId="0" applyFont="1" applyFill="1" applyBorder="1" applyAlignment="1">
      <alignment horizontal="center" vertical="center" justifyLastLine="1"/>
    </xf>
    <xf numFmtId="0" fontId="8" fillId="0" borderId="6" xfId="0" applyFont="1" applyFill="1" applyBorder="1" applyAlignment="1">
      <alignment horizontal="center" vertical="center" justifyLastLine="1"/>
    </xf>
    <xf numFmtId="0" fontId="8" fillId="0" borderId="7" xfId="0" applyFont="1" applyBorder="1" applyAlignment="1">
      <alignment horizontal="distributed" vertical="center"/>
    </xf>
    <xf numFmtId="0" fontId="6" fillId="0" borderId="5" xfId="0" applyFont="1" applyBorder="1" applyAlignment="1">
      <alignment horizontal="distributed" vertical="center"/>
    </xf>
    <xf numFmtId="0" fontId="8" fillId="0" borderId="6" xfId="0" applyFont="1" applyBorder="1" applyAlignment="1">
      <alignment horizontal="center" vertical="center"/>
    </xf>
    <xf numFmtId="0" fontId="6" fillId="0" borderId="2" xfId="0" applyFont="1" applyBorder="1" applyAlignment="1">
      <alignment horizontal="center" vertical="center"/>
    </xf>
    <xf numFmtId="0" fontId="6" fillId="0" borderId="25" xfId="0" applyFont="1" applyBorder="1" applyAlignment="1">
      <alignment horizontal="distributed"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5" xfId="0" applyFont="1" applyBorder="1" applyAlignment="1">
      <alignment horizontal="distributed" vertical="center"/>
    </xf>
    <xf numFmtId="0" fontId="8" fillId="0" borderId="0" xfId="0" applyFont="1" applyBorder="1" applyAlignment="1">
      <alignment horizontal="left" vertical="center" wrapText="1"/>
    </xf>
  </cellXfs>
  <cellStyles count="8">
    <cellStyle name="桁区切り" xfId="1" builtinId="6"/>
    <cellStyle name="桁区切り 2" xfId="5"/>
    <cellStyle name="桁区切り 3" xfId="4"/>
    <cellStyle name="標準" xfId="0" builtinId="0"/>
    <cellStyle name="標準 2" xfId="6"/>
    <cellStyle name="標準 3" xfId="7"/>
    <cellStyle name="標準 4" xfId="3"/>
    <cellStyle name="標準_1人口･世帯数_167-171，177その他"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38104</xdr:colOff>
      <xdr:row>4</xdr:row>
      <xdr:rowOff>257174</xdr:rowOff>
    </xdr:from>
    <xdr:to>
      <xdr:col>2</xdr:col>
      <xdr:colOff>19051</xdr:colOff>
      <xdr:row>9</xdr:row>
      <xdr:rowOff>104774</xdr:rowOff>
    </xdr:to>
    <xdr:sp macro="" textlink="">
      <xdr:nvSpPr>
        <xdr:cNvPr id="3073" name="AutoShape 1"/>
        <xdr:cNvSpPr>
          <a:spLocks noChangeArrowheads="1"/>
        </xdr:cNvSpPr>
      </xdr:nvSpPr>
      <xdr:spPr bwMode="auto">
        <a:xfrm rot="16200000">
          <a:off x="-242885" y="1643063"/>
          <a:ext cx="733425" cy="17144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9</xdr:row>
      <xdr:rowOff>123825</xdr:rowOff>
    </xdr:from>
    <xdr:to>
      <xdr:col>3</xdr:col>
      <xdr:colOff>19050</xdr:colOff>
      <xdr:row>18</xdr:row>
      <xdr:rowOff>0</xdr:rowOff>
    </xdr:to>
    <xdr:sp macro="" textlink="">
      <xdr:nvSpPr>
        <xdr:cNvPr id="3078" name="Text Box 6"/>
        <xdr:cNvSpPr txBox="1">
          <a:spLocks noChangeArrowheads="1"/>
        </xdr:cNvSpPr>
      </xdr:nvSpPr>
      <xdr:spPr bwMode="auto">
        <a:xfrm>
          <a:off x="200025" y="2114550"/>
          <a:ext cx="171450" cy="1333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一世帯当たり負担額</a:t>
          </a:r>
        </a:p>
      </xdr:txBody>
    </xdr:sp>
    <xdr:clientData/>
  </xdr:twoCellAnchor>
  <xdr:twoCellAnchor>
    <xdr:from>
      <xdr:col>1</xdr:col>
      <xdr:colOff>28575</xdr:colOff>
      <xdr:row>12</xdr:row>
      <xdr:rowOff>28575</xdr:rowOff>
    </xdr:from>
    <xdr:to>
      <xdr:col>1</xdr:col>
      <xdr:colOff>133350</xdr:colOff>
      <xdr:row>15</xdr:row>
      <xdr:rowOff>161925</xdr:rowOff>
    </xdr:to>
    <xdr:sp macro="" textlink="">
      <xdr:nvSpPr>
        <xdr:cNvPr id="3079" name="AutoShape 7"/>
        <xdr:cNvSpPr>
          <a:spLocks noChangeArrowheads="1"/>
        </xdr:cNvSpPr>
      </xdr:nvSpPr>
      <xdr:spPr bwMode="auto">
        <a:xfrm rot="16200000">
          <a:off x="-123825" y="2886075"/>
          <a:ext cx="504825" cy="1047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19</xdr:row>
      <xdr:rowOff>47625</xdr:rowOff>
    </xdr:from>
    <xdr:to>
      <xdr:col>1</xdr:col>
      <xdr:colOff>123825</xdr:colOff>
      <xdr:row>22</xdr:row>
      <xdr:rowOff>152400</xdr:rowOff>
    </xdr:to>
    <xdr:sp macro="" textlink="">
      <xdr:nvSpPr>
        <xdr:cNvPr id="3080" name="AutoShape 8"/>
        <xdr:cNvSpPr>
          <a:spLocks noChangeArrowheads="1"/>
        </xdr:cNvSpPr>
      </xdr:nvSpPr>
      <xdr:spPr bwMode="auto">
        <a:xfrm rot="16200000">
          <a:off x="-114300" y="3905250"/>
          <a:ext cx="476250" cy="95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17</xdr:row>
      <xdr:rowOff>47625</xdr:rowOff>
    </xdr:from>
    <xdr:to>
      <xdr:col>3</xdr:col>
      <xdr:colOff>19050</xdr:colOff>
      <xdr:row>24</xdr:row>
      <xdr:rowOff>28575</xdr:rowOff>
    </xdr:to>
    <xdr:sp macro="" textlink="">
      <xdr:nvSpPr>
        <xdr:cNvPr id="3081" name="Text Box 9"/>
        <xdr:cNvSpPr txBox="1">
          <a:spLocks noChangeArrowheads="1"/>
        </xdr:cNvSpPr>
      </xdr:nvSpPr>
      <xdr:spPr bwMode="auto">
        <a:xfrm>
          <a:off x="200025" y="3343275"/>
          <a:ext cx="171450" cy="1123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一人当たり負担額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57150</xdr:colOff>
      <xdr:row>3</xdr:row>
      <xdr:rowOff>276225</xdr:rowOff>
    </xdr:to>
    <xdr:sp macro="" textlink="">
      <xdr:nvSpPr>
        <xdr:cNvPr id="5126" name="Line 6"/>
        <xdr:cNvSpPr>
          <a:spLocks noChangeShapeType="1"/>
        </xdr:cNvSpPr>
      </xdr:nvSpPr>
      <xdr:spPr bwMode="auto">
        <a:xfrm>
          <a:off x="0" y="581025"/>
          <a:ext cx="1009650"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xdr:row>
      <xdr:rowOff>9525</xdr:rowOff>
    </xdr:from>
    <xdr:to>
      <xdr:col>2</xdr:col>
      <xdr:colOff>57150</xdr:colOff>
      <xdr:row>3</xdr:row>
      <xdr:rowOff>276225</xdr:rowOff>
    </xdr:to>
    <xdr:sp macro="" textlink="">
      <xdr:nvSpPr>
        <xdr:cNvPr id="5129" name="Line 9"/>
        <xdr:cNvSpPr>
          <a:spLocks noChangeShapeType="1"/>
        </xdr:cNvSpPr>
      </xdr:nvSpPr>
      <xdr:spPr bwMode="auto">
        <a:xfrm>
          <a:off x="0" y="581025"/>
          <a:ext cx="1009650"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35</xdr:row>
          <xdr:rowOff>66675</xdr:rowOff>
        </xdr:from>
        <xdr:to>
          <xdr:col>9</xdr:col>
          <xdr:colOff>1085850</xdr:colOff>
          <xdr:row>38</xdr:row>
          <xdr:rowOff>9525</xdr:rowOff>
        </xdr:to>
        <xdr:pic>
          <xdr:nvPicPr>
            <xdr:cNvPr id="5" name="図 4"/>
            <xdr:cNvPicPr>
              <a:picLocks noChangeAspect="1" noChangeArrowheads="1"/>
              <a:extLst>
                <a:ext uri="{84589F7E-364E-4C9E-8A38-B11213B215E9}">
                  <a14:cameraTool cellRange="×確定按分率入力用!$B$2:$J$5" spid="_x0000_s9391"/>
                </a:ext>
              </a:extLst>
            </xdr:cNvPicPr>
          </xdr:nvPicPr>
          <xdr:blipFill>
            <a:blip xmlns:r="http://schemas.openxmlformats.org/officeDocument/2006/relationships" r:embed="rId1"/>
            <a:srcRect/>
            <a:stretch>
              <a:fillRect/>
            </a:stretch>
          </xdr:blipFill>
          <xdr:spPr bwMode="auto">
            <a:xfrm>
              <a:off x="9525" y="9515475"/>
              <a:ext cx="7096125" cy="790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AQ79"/>
  <sheetViews>
    <sheetView tabSelected="1" view="pageBreakPreview" zoomScale="80" zoomScaleNormal="100" zoomScaleSheetLayoutView="80" workbookViewId="0">
      <selection activeCell="C29" sqref="C29:K29"/>
    </sheetView>
  </sheetViews>
  <sheetFormatPr defaultRowHeight="18" customHeight="1"/>
  <cols>
    <col min="1" max="1" width="0.625" style="312" customWidth="1"/>
    <col min="2" max="2" width="2.75" style="312" customWidth="1"/>
    <col min="3" max="3" width="0.625" style="312" customWidth="1"/>
    <col min="4" max="4" width="7.25" style="312" customWidth="1"/>
    <col min="5" max="6" width="0.625" style="312" customWidth="1"/>
    <col min="7" max="7" width="7.75" style="312" customWidth="1"/>
    <col min="8" max="9" width="0.625" style="312" customWidth="1"/>
    <col min="10" max="10" width="7.375" style="312" customWidth="1"/>
    <col min="11" max="11" width="0.625" style="312" customWidth="1"/>
    <col min="12" max="12" width="9.75" style="312" customWidth="1"/>
    <col min="13" max="13" width="0.625" style="312" customWidth="1"/>
    <col min="14" max="14" width="9.75" style="312" customWidth="1"/>
    <col min="15" max="15" width="0.625" style="312" customWidth="1"/>
    <col min="16" max="16" width="9.75" style="312" customWidth="1"/>
    <col min="17" max="17" width="0.625" style="312" customWidth="1"/>
    <col min="18" max="18" width="9.5" style="312" customWidth="1"/>
    <col min="19" max="19" width="0.625" style="312" customWidth="1"/>
    <col min="20" max="20" width="9.5" style="312" customWidth="1"/>
    <col min="21" max="21" width="0.625" style="312" customWidth="1"/>
    <col min="22" max="22" width="9.5" style="312" customWidth="1"/>
    <col min="23" max="23" width="0.625" style="312" customWidth="1"/>
    <col min="24" max="24" width="9.5" style="312" customWidth="1"/>
    <col min="25" max="25" width="0.625" style="312" customWidth="1"/>
    <col min="26" max="26" width="9.5" style="312" customWidth="1"/>
    <col min="27" max="27" width="0.625" style="312" customWidth="1"/>
    <col min="28" max="28" width="9.5" style="312" customWidth="1"/>
    <col min="29" max="29" width="0.625" style="312" customWidth="1"/>
    <col min="30" max="30" width="9.5" style="312" customWidth="1"/>
    <col min="31" max="31" width="0.625" style="312" customWidth="1"/>
    <col min="32" max="32" width="9.5" style="312" customWidth="1"/>
    <col min="33" max="33" width="0.625" style="312" customWidth="1"/>
    <col min="34" max="34" width="9.5" style="376" customWidth="1"/>
    <col min="35" max="35" width="0.625" style="312" customWidth="1"/>
    <col min="36" max="36" width="9.5" style="312" customWidth="1"/>
    <col min="37" max="37" width="0.625" style="312" customWidth="1"/>
    <col min="38" max="38" width="9.5" style="312" customWidth="1"/>
    <col min="39" max="39" width="0.625" style="312" customWidth="1"/>
    <col min="40" max="40" width="9.5" style="376" customWidth="1"/>
    <col min="41" max="41" width="0.625" style="312" customWidth="1"/>
    <col min="42" max="42" width="9" style="312"/>
    <col min="43" max="43" width="11.25" style="312" bestFit="1" customWidth="1"/>
    <col min="44" max="16384" width="9" style="312"/>
  </cols>
  <sheetData>
    <row r="1" spans="1:42" ht="24.75" customHeight="1" thickBot="1">
      <c r="B1" s="313" t="s">
        <v>187</v>
      </c>
      <c r="C1" s="313"/>
      <c r="AH1" s="314"/>
      <c r="AI1" s="315"/>
      <c r="AN1" s="314"/>
      <c r="AO1" s="315" t="s">
        <v>103</v>
      </c>
    </row>
    <row r="2" spans="1:42" s="322" customFormat="1" ht="21" customHeight="1">
      <c r="A2" s="316"/>
      <c r="B2" s="403" t="s">
        <v>104</v>
      </c>
      <c r="C2" s="403"/>
      <c r="D2" s="403"/>
      <c r="E2" s="317"/>
      <c r="F2" s="318"/>
      <c r="G2" s="397" t="s">
        <v>105</v>
      </c>
      <c r="H2" s="319"/>
      <c r="I2" s="320"/>
      <c r="J2" s="399" t="s">
        <v>30</v>
      </c>
      <c r="K2" s="321"/>
      <c r="L2" s="378" t="s">
        <v>174</v>
      </c>
      <c r="M2" s="379"/>
      <c r="N2" s="379"/>
      <c r="O2" s="379"/>
      <c r="P2" s="379"/>
      <c r="Q2" s="311"/>
      <c r="R2" s="378" t="s">
        <v>183</v>
      </c>
      <c r="S2" s="379"/>
      <c r="T2" s="379"/>
      <c r="U2" s="379"/>
      <c r="V2" s="379"/>
      <c r="W2" s="311"/>
      <c r="X2" s="379" t="s">
        <v>184</v>
      </c>
      <c r="Y2" s="379"/>
      <c r="Z2" s="379"/>
      <c r="AA2" s="379"/>
      <c r="AB2" s="379"/>
      <c r="AC2" s="379"/>
      <c r="AD2" s="378" t="s">
        <v>186</v>
      </c>
      <c r="AE2" s="379"/>
      <c r="AF2" s="379"/>
      <c r="AG2" s="379"/>
      <c r="AH2" s="379"/>
      <c r="AI2" s="379"/>
      <c r="AJ2" s="378" t="s">
        <v>188</v>
      </c>
      <c r="AK2" s="379"/>
      <c r="AL2" s="379"/>
      <c r="AM2" s="379"/>
      <c r="AN2" s="379"/>
      <c r="AO2" s="379"/>
    </row>
    <row r="3" spans="1:42" s="322" customFormat="1" ht="21" customHeight="1">
      <c r="A3" s="323"/>
      <c r="B3" s="404"/>
      <c r="C3" s="404"/>
      <c r="D3" s="404"/>
      <c r="E3" s="324"/>
      <c r="F3" s="325"/>
      <c r="G3" s="398"/>
      <c r="H3" s="326"/>
      <c r="I3" s="327"/>
      <c r="J3" s="389"/>
      <c r="K3" s="328"/>
      <c r="L3" s="329" t="s">
        <v>125</v>
      </c>
      <c r="M3" s="330"/>
      <c r="N3" s="329" t="s">
        <v>126</v>
      </c>
      <c r="O3" s="330"/>
      <c r="P3" s="329" t="s">
        <v>127</v>
      </c>
      <c r="Q3" s="331"/>
      <c r="R3" s="329" t="s">
        <v>125</v>
      </c>
      <c r="S3" s="330"/>
      <c r="T3" s="329" t="s">
        <v>126</v>
      </c>
      <c r="U3" s="330"/>
      <c r="V3" s="329" t="s">
        <v>127</v>
      </c>
      <c r="W3" s="331"/>
      <c r="X3" s="384" t="s">
        <v>125</v>
      </c>
      <c r="Y3" s="381"/>
      <c r="Z3" s="380" t="s">
        <v>126</v>
      </c>
      <c r="AA3" s="381"/>
      <c r="AB3" s="382" t="s">
        <v>127</v>
      </c>
      <c r="AC3" s="383"/>
      <c r="AD3" s="380" t="s">
        <v>125</v>
      </c>
      <c r="AE3" s="381"/>
      <c r="AF3" s="380" t="s">
        <v>126</v>
      </c>
      <c r="AG3" s="381"/>
      <c r="AH3" s="382" t="s">
        <v>127</v>
      </c>
      <c r="AI3" s="383"/>
      <c r="AJ3" s="380" t="s">
        <v>125</v>
      </c>
      <c r="AK3" s="381"/>
      <c r="AL3" s="380" t="s">
        <v>126</v>
      </c>
      <c r="AM3" s="381"/>
      <c r="AN3" s="382" t="s">
        <v>127</v>
      </c>
      <c r="AO3" s="383"/>
    </row>
    <row r="4" spans="1:42" s="322" customFormat="1" ht="19.5" customHeight="1">
      <c r="D4" s="332"/>
      <c r="E4" s="333"/>
      <c r="F4" s="332"/>
      <c r="G4" s="334" t="s">
        <v>106</v>
      </c>
      <c r="H4" s="335"/>
      <c r="I4" s="336"/>
      <c r="J4" s="334" t="s">
        <v>31</v>
      </c>
      <c r="K4" s="335"/>
      <c r="L4" s="116">
        <v>6</v>
      </c>
      <c r="M4" s="118"/>
      <c r="N4" s="118">
        <v>1249</v>
      </c>
      <c r="O4" s="118"/>
      <c r="P4" s="118">
        <v>419</v>
      </c>
      <c r="Q4" s="118"/>
      <c r="R4" s="116">
        <v>9</v>
      </c>
      <c r="S4" s="118"/>
      <c r="T4" s="118">
        <v>1599</v>
      </c>
      <c r="U4" s="118"/>
      <c r="V4" s="118">
        <v>453</v>
      </c>
      <c r="W4" s="332"/>
      <c r="X4" s="186">
        <v>4</v>
      </c>
      <c r="Y4" s="117"/>
      <c r="Z4" s="186">
        <v>539</v>
      </c>
      <c r="AA4" s="117"/>
      <c r="AB4" s="118">
        <v>522</v>
      </c>
      <c r="AC4" s="332"/>
      <c r="AD4" s="116">
        <v>6</v>
      </c>
      <c r="AE4" s="117"/>
      <c r="AF4" s="186">
        <v>157</v>
      </c>
      <c r="AG4" s="117"/>
      <c r="AH4" s="118">
        <v>137</v>
      </c>
      <c r="AI4" s="332"/>
      <c r="AJ4" s="116">
        <v>2</v>
      </c>
      <c r="AK4" s="117"/>
      <c r="AL4" s="186">
        <v>187</v>
      </c>
      <c r="AM4" s="117"/>
      <c r="AN4" s="118">
        <v>84</v>
      </c>
      <c r="AO4" s="332"/>
    </row>
    <row r="5" spans="1:42" s="322" customFormat="1" ht="19.5" customHeight="1">
      <c r="B5" s="392" t="s">
        <v>32</v>
      </c>
      <c r="C5" s="392"/>
      <c r="D5" s="392"/>
      <c r="E5" s="335"/>
      <c r="F5" s="336"/>
      <c r="G5" s="334" t="s">
        <v>107</v>
      </c>
      <c r="H5" s="335"/>
      <c r="I5" s="336"/>
      <c r="J5" s="334" t="s">
        <v>33</v>
      </c>
      <c r="K5" s="337"/>
      <c r="L5" s="271">
        <v>175</v>
      </c>
      <c r="M5" s="270"/>
      <c r="N5" s="270">
        <v>8955</v>
      </c>
      <c r="O5" s="270"/>
      <c r="P5" s="270">
        <v>6023</v>
      </c>
      <c r="Q5" s="270"/>
      <c r="R5" s="271">
        <v>156</v>
      </c>
      <c r="S5" s="270"/>
      <c r="T5" s="270">
        <v>7879</v>
      </c>
      <c r="U5" s="270"/>
      <c r="V5" s="270">
        <v>4533</v>
      </c>
      <c r="W5" s="338"/>
      <c r="X5" s="270">
        <v>190</v>
      </c>
      <c r="Y5" s="292"/>
      <c r="Z5" s="292">
        <v>12962</v>
      </c>
      <c r="AA5" s="292"/>
      <c r="AB5" s="270">
        <v>8953</v>
      </c>
      <c r="AC5" s="332"/>
      <c r="AD5" s="271">
        <v>175</v>
      </c>
      <c r="AE5" s="292"/>
      <c r="AF5" s="292">
        <v>8900</v>
      </c>
      <c r="AG5" s="292"/>
      <c r="AH5" s="270">
        <v>5869</v>
      </c>
      <c r="AI5" s="332"/>
      <c r="AJ5" s="271">
        <v>186</v>
      </c>
      <c r="AK5" s="292"/>
      <c r="AL5" s="292">
        <v>8618</v>
      </c>
      <c r="AM5" s="292"/>
      <c r="AN5" s="270">
        <v>5880</v>
      </c>
      <c r="AO5" s="332"/>
    </row>
    <row r="6" spans="1:42" s="322" customFormat="1" ht="19.5" customHeight="1">
      <c r="B6" s="392"/>
      <c r="C6" s="392"/>
      <c r="D6" s="392"/>
      <c r="E6" s="333"/>
      <c r="F6" s="323"/>
      <c r="G6" s="339" t="s">
        <v>108</v>
      </c>
      <c r="H6" s="340"/>
      <c r="I6" s="327"/>
      <c r="J6" s="339" t="s">
        <v>20</v>
      </c>
      <c r="K6" s="340"/>
      <c r="L6" s="271">
        <v>20</v>
      </c>
      <c r="M6" s="270"/>
      <c r="N6" s="270">
        <v>2015</v>
      </c>
      <c r="O6" s="270"/>
      <c r="P6" s="270">
        <v>1011</v>
      </c>
      <c r="Q6" s="270"/>
      <c r="R6" s="271">
        <v>28</v>
      </c>
      <c r="S6" s="270"/>
      <c r="T6" s="270">
        <v>2495</v>
      </c>
      <c r="U6" s="270"/>
      <c r="V6" s="270">
        <v>1369</v>
      </c>
      <c r="W6" s="338"/>
      <c r="X6" s="270">
        <v>1122</v>
      </c>
      <c r="Y6" s="292"/>
      <c r="Z6" s="292">
        <v>137423</v>
      </c>
      <c r="AA6" s="292"/>
      <c r="AB6" s="270">
        <v>104344</v>
      </c>
      <c r="AC6" s="332"/>
      <c r="AD6" s="271">
        <v>647</v>
      </c>
      <c r="AE6" s="292"/>
      <c r="AF6" s="292">
        <v>57706</v>
      </c>
      <c r="AG6" s="292"/>
      <c r="AH6" s="270">
        <v>48911</v>
      </c>
      <c r="AI6" s="332"/>
      <c r="AJ6" s="271">
        <v>248</v>
      </c>
      <c r="AK6" s="292"/>
      <c r="AL6" s="292">
        <v>30443</v>
      </c>
      <c r="AM6" s="292"/>
      <c r="AN6" s="270">
        <v>25346</v>
      </c>
      <c r="AO6" s="332"/>
    </row>
    <row r="7" spans="1:42" s="322" customFormat="1" ht="19.5" customHeight="1">
      <c r="A7" s="323"/>
      <c r="B7" s="323"/>
      <c r="C7" s="323"/>
      <c r="D7" s="323"/>
      <c r="E7" s="328"/>
      <c r="F7" s="323"/>
      <c r="G7" s="393" t="s">
        <v>3</v>
      </c>
      <c r="H7" s="393"/>
      <c r="I7" s="393"/>
      <c r="J7" s="393"/>
      <c r="K7" s="341"/>
      <c r="L7" s="272">
        <v>201</v>
      </c>
      <c r="M7" s="273"/>
      <c r="N7" s="273">
        <v>12219</v>
      </c>
      <c r="O7" s="273">
        <v>0</v>
      </c>
      <c r="P7" s="273">
        <v>7453</v>
      </c>
      <c r="Q7" s="273"/>
      <c r="R7" s="272">
        <v>193</v>
      </c>
      <c r="S7" s="273"/>
      <c r="T7" s="273">
        <v>11973</v>
      </c>
      <c r="U7" s="273">
        <v>0</v>
      </c>
      <c r="V7" s="273">
        <v>6355</v>
      </c>
      <c r="W7" s="342"/>
      <c r="X7" s="273">
        <v>1316</v>
      </c>
      <c r="Y7" s="273"/>
      <c r="Z7" s="273">
        <v>150923</v>
      </c>
      <c r="AA7" s="273">
        <v>0</v>
      </c>
      <c r="AB7" s="273">
        <v>113819</v>
      </c>
      <c r="AC7" s="323"/>
      <c r="AD7" s="272">
        <f>SUM(AD4:AD6)</f>
        <v>828</v>
      </c>
      <c r="AE7" s="273"/>
      <c r="AF7" s="273">
        <f>SUM(AF4:AF6)</f>
        <v>66763</v>
      </c>
      <c r="AG7" s="273">
        <f t="shared" ref="AG7:AH7" si="0">SUM(AG4:AG6)</f>
        <v>0</v>
      </c>
      <c r="AH7" s="273">
        <f t="shared" si="0"/>
        <v>54917</v>
      </c>
      <c r="AI7" s="323"/>
      <c r="AJ7" s="272">
        <f>SUM(AJ4:AJ6)</f>
        <v>436</v>
      </c>
      <c r="AK7" s="273"/>
      <c r="AL7" s="273">
        <f>SUM(AL4:AL6)</f>
        <v>39248</v>
      </c>
      <c r="AM7" s="273">
        <f t="shared" ref="AM7:AN7" si="1">SUM(AM4:AM6)</f>
        <v>0</v>
      </c>
      <c r="AN7" s="273">
        <f t="shared" si="1"/>
        <v>31310</v>
      </c>
      <c r="AO7" s="323"/>
    </row>
    <row r="8" spans="1:42" s="322" customFormat="1" ht="19.5" customHeight="1">
      <c r="D8" s="332"/>
      <c r="E8" s="333"/>
      <c r="F8" s="332"/>
      <c r="G8" s="334" t="s">
        <v>106</v>
      </c>
      <c r="H8" s="335"/>
      <c r="I8" s="336"/>
      <c r="J8" s="334" t="s">
        <v>31</v>
      </c>
      <c r="K8" s="335"/>
      <c r="L8" s="271">
        <v>8</v>
      </c>
      <c r="M8" s="270"/>
      <c r="N8" s="270">
        <v>1391</v>
      </c>
      <c r="O8" s="270"/>
      <c r="P8" s="270">
        <v>1160</v>
      </c>
      <c r="Q8" s="270"/>
      <c r="R8" s="343">
        <v>0</v>
      </c>
      <c r="S8" s="118"/>
      <c r="T8" s="118">
        <v>0</v>
      </c>
      <c r="U8" s="118"/>
      <c r="V8" s="118">
        <v>0</v>
      </c>
      <c r="W8" s="118"/>
      <c r="X8" s="186">
        <v>0</v>
      </c>
      <c r="Y8" s="118">
        <v>0</v>
      </c>
      <c r="Z8" s="118">
        <v>0</v>
      </c>
      <c r="AA8" s="118"/>
      <c r="AB8" s="118">
        <v>0</v>
      </c>
      <c r="AC8" s="332"/>
      <c r="AD8" s="116">
        <v>0</v>
      </c>
      <c r="AE8" s="118"/>
      <c r="AF8" s="118">
        <v>0</v>
      </c>
      <c r="AG8" s="118"/>
      <c r="AH8" s="118">
        <v>0</v>
      </c>
      <c r="AI8" s="332"/>
      <c r="AJ8" s="116">
        <v>0</v>
      </c>
      <c r="AK8" s="118"/>
      <c r="AL8" s="118">
        <v>0</v>
      </c>
      <c r="AM8" s="118"/>
      <c r="AN8" s="118">
        <v>0</v>
      </c>
      <c r="AO8" s="332"/>
    </row>
    <row r="9" spans="1:42" s="322" customFormat="1" ht="19.5" customHeight="1">
      <c r="B9" s="392" t="s">
        <v>34</v>
      </c>
      <c r="C9" s="392"/>
      <c r="D9" s="387"/>
      <c r="E9" s="335"/>
      <c r="F9" s="327"/>
      <c r="G9" s="339" t="s">
        <v>108</v>
      </c>
      <c r="H9" s="340"/>
      <c r="I9" s="327"/>
      <c r="J9" s="339" t="s">
        <v>20</v>
      </c>
      <c r="K9" s="340"/>
      <c r="L9" s="271">
        <v>534</v>
      </c>
      <c r="M9" s="270"/>
      <c r="N9" s="270">
        <v>26431</v>
      </c>
      <c r="O9" s="270"/>
      <c r="P9" s="270">
        <v>26431</v>
      </c>
      <c r="Q9" s="270"/>
      <c r="R9" s="271">
        <v>536</v>
      </c>
      <c r="S9" s="270"/>
      <c r="T9" s="270">
        <v>26669</v>
      </c>
      <c r="U9" s="270"/>
      <c r="V9" s="270">
        <v>26669</v>
      </c>
      <c r="W9" s="338"/>
      <c r="X9" s="270">
        <v>530</v>
      </c>
      <c r="Y9" s="292"/>
      <c r="Z9" s="292">
        <v>26599</v>
      </c>
      <c r="AA9" s="292"/>
      <c r="AB9" s="270">
        <v>26599</v>
      </c>
      <c r="AC9" s="332"/>
      <c r="AD9" s="271">
        <v>559</v>
      </c>
      <c r="AE9" s="292"/>
      <c r="AF9" s="292">
        <v>27711</v>
      </c>
      <c r="AG9" s="292"/>
      <c r="AH9" s="270">
        <v>27711</v>
      </c>
      <c r="AI9" s="332"/>
      <c r="AJ9" s="271">
        <v>566</v>
      </c>
      <c r="AK9" s="292"/>
      <c r="AL9" s="292">
        <v>28315</v>
      </c>
      <c r="AM9" s="292"/>
      <c r="AN9" s="270">
        <v>28315</v>
      </c>
      <c r="AO9" s="332"/>
    </row>
    <row r="10" spans="1:42" s="322" customFormat="1" ht="19.5" customHeight="1">
      <c r="A10" s="323"/>
      <c r="B10" s="323"/>
      <c r="C10" s="323"/>
      <c r="D10" s="323"/>
      <c r="E10" s="328"/>
      <c r="F10" s="323"/>
      <c r="G10" s="393" t="s">
        <v>3</v>
      </c>
      <c r="H10" s="393"/>
      <c r="I10" s="393"/>
      <c r="J10" s="393"/>
      <c r="K10" s="341"/>
      <c r="L10" s="272">
        <v>542</v>
      </c>
      <c r="M10" s="273"/>
      <c r="N10" s="273">
        <v>27822</v>
      </c>
      <c r="O10" s="273">
        <v>0</v>
      </c>
      <c r="P10" s="273">
        <v>27591</v>
      </c>
      <c r="Q10" s="273"/>
      <c r="R10" s="272">
        <v>536</v>
      </c>
      <c r="S10" s="273"/>
      <c r="T10" s="273">
        <v>26669</v>
      </c>
      <c r="U10" s="273">
        <v>0</v>
      </c>
      <c r="V10" s="273">
        <v>26669</v>
      </c>
      <c r="W10" s="342"/>
      <c r="X10" s="273">
        <v>530</v>
      </c>
      <c r="Y10" s="273"/>
      <c r="Z10" s="273">
        <v>26599</v>
      </c>
      <c r="AA10" s="273">
        <v>0</v>
      </c>
      <c r="AB10" s="273">
        <v>26599</v>
      </c>
      <c r="AC10" s="323"/>
      <c r="AD10" s="272">
        <f>SUM(AD8:AD9)</f>
        <v>559</v>
      </c>
      <c r="AE10" s="273"/>
      <c r="AF10" s="273">
        <f t="shared" ref="AF10:AH10" si="2">SUM(AF8:AF9)</f>
        <v>27711</v>
      </c>
      <c r="AG10" s="273">
        <f t="shared" si="2"/>
        <v>0</v>
      </c>
      <c r="AH10" s="273">
        <f t="shared" si="2"/>
        <v>27711</v>
      </c>
      <c r="AI10" s="323"/>
      <c r="AJ10" s="272">
        <f>SUM(AJ8:AJ9)</f>
        <v>566</v>
      </c>
      <c r="AK10" s="273"/>
      <c r="AL10" s="273">
        <f t="shared" ref="AL10:AN10" si="3">SUM(AL8:AL9)</f>
        <v>28315</v>
      </c>
      <c r="AM10" s="273">
        <f t="shared" si="3"/>
        <v>0</v>
      </c>
      <c r="AN10" s="273">
        <f t="shared" si="3"/>
        <v>28315</v>
      </c>
      <c r="AO10" s="323"/>
    </row>
    <row r="11" spans="1:42" s="322" customFormat="1" ht="19.5" customHeight="1">
      <c r="B11" s="333"/>
      <c r="C11" s="332"/>
      <c r="D11" s="332"/>
      <c r="E11" s="333"/>
      <c r="F11" s="332"/>
      <c r="G11" s="334" t="s">
        <v>106</v>
      </c>
      <c r="H11" s="335"/>
      <c r="I11" s="336"/>
      <c r="J11" s="334" t="s">
        <v>31</v>
      </c>
      <c r="K11" s="335"/>
      <c r="L11" s="271">
        <v>65</v>
      </c>
      <c r="M11" s="270"/>
      <c r="N11" s="270">
        <v>2525</v>
      </c>
      <c r="O11" s="270"/>
      <c r="P11" s="270">
        <v>2479</v>
      </c>
      <c r="Q11" s="338"/>
      <c r="R11" s="271">
        <v>106</v>
      </c>
      <c r="S11" s="270"/>
      <c r="T11" s="270">
        <v>6110</v>
      </c>
      <c r="U11" s="270"/>
      <c r="V11" s="270">
        <v>2647</v>
      </c>
      <c r="W11" s="338"/>
      <c r="X11" s="270">
        <v>31</v>
      </c>
      <c r="Y11" s="270"/>
      <c r="Z11" s="270">
        <v>1821</v>
      </c>
      <c r="AA11" s="270"/>
      <c r="AB11" s="270">
        <v>1821</v>
      </c>
      <c r="AC11" s="344"/>
      <c r="AD11" s="343">
        <v>0</v>
      </c>
      <c r="AE11" s="118"/>
      <c r="AF11" s="118">
        <v>0</v>
      </c>
      <c r="AG11" s="118"/>
      <c r="AH11" s="118">
        <v>0</v>
      </c>
      <c r="AI11" s="344"/>
      <c r="AJ11" s="343">
        <v>0</v>
      </c>
      <c r="AK11" s="118"/>
      <c r="AL11" s="118">
        <v>0</v>
      </c>
      <c r="AM11" s="118"/>
      <c r="AN11" s="118">
        <v>0</v>
      </c>
      <c r="AO11" s="344"/>
    </row>
    <row r="12" spans="1:42" s="322" customFormat="1" ht="19.5" customHeight="1">
      <c r="B12" s="333"/>
      <c r="C12" s="332"/>
      <c r="D12" s="387" t="s">
        <v>35</v>
      </c>
      <c r="E12" s="335"/>
      <c r="F12" s="336"/>
      <c r="G12" s="334" t="s">
        <v>107</v>
      </c>
      <c r="H12" s="335"/>
      <c r="I12" s="336"/>
      <c r="J12" s="334" t="s">
        <v>33</v>
      </c>
      <c r="K12" s="337"/>
      <c r="L12" s="271">
        <v>624</v>
      </c>
      <c r="M12" s="270"/>
      <c r="N12" s="270">
        <v>8351</v>
      </c>
      <c r="O12" s="270"/>
      <c r="P12" s="270">
        <v>6019</v>
      </c>
      <c r="Q12" s="338"/>
      <c r="R12" s="271">
        <v>536</v>
      </c>
      <c r="S12" s="270"/>
      <c r="T12" s="270">
        <v>8815</v>
      </c>
      <c r="U12" s="270"/>
      <c r="V12" s="270">
        <v>6289</v>
      </c>
      <c r="W12" s="338"/>
      <c r="X12" s="270">
        <v>493</v>
      </c>
      <c r="Y12" s="270"/>
      <c r="Z12" s="270">
        <v>7172</v>
      </c>
      <c r="AA12" s="270"/>
      <c r="AB12" s="270">
        <v>5872</v>
      </c>
      <c r="AC12" s="332"/>
      <c r="AD12" s="271">
        <v>607</v>
      </c>
      <c r="AE12" s="270"/>
      <c r="AF12" s="270">
        <v>8512</v>
      </c>
      <c r="AG12" s="270"/>
      <c r="AH12" s="270">
        <v>6817</v>
      </c>
      <c r="AI12" s="332"/>
      <c r="AJ12" s="271">
        <v>612</v>
      </c>
      <c r="AK12" s="270"/>
      <c r="AL12" s="270">
        <v>8496</v>
      </c>
      <c r="AM12" s="270"/>
      <c r="AN12" s="270">
        <v>6836</v>
      </c>
      <c r="AO12" s="332"/>
    </row>
    <row r="13" spans="1:42" s="322" customFormat="1" ht="19.5" customHeight="1">
      <c r="B13" s="345" t="s">
        <v>36</v>
      </c>
      <c r="C13" s="346"/>
      <c r="D13" s="387"/>
      <c r="E13" s="333"/>
      <c r="F13" s="323"/>
      <c r="G13" s="339" t="s">
        <v>108</v>
      </c>
      <c r="H13" s="340"/>
      <c r="I13" s="327"/>
      <c r="J13" s="339" t="s">
        <v>20</v>
      </c>
      <c r="K13" s="340"/>
      <c r="L13" s="271">
        <v>14568</v>
      </c>
      <c r="M13" s="270"/>
      <c r="N13" s="270">
        <v>124147</v>
      </c>
      <c r="O13" s="270"/>
      <c r="P13" s="270">
        <v>95737</v>
      </c>
      <c r="Q13" s="338"/>
      <c r="R13" s="271">
        <v>14777</v>
      </c>
      <c r="S13" s="270"/>
      <c r="T13" s="270">
        <v>133534</v>
      </c>
      <c r="U13" s="270"/>
      <c r="V13" s="270">
        <v>100153</v>
      </c>
      <c r="W13" s="338"/>
      <c r="X13" s="270">
        <v>15007</v>
      </c>
      <c r="Y13" s="270"/>
      <c r="Z13" s="270">
        <v>88325</v>
      </c>
      <c r="AA13" s="270"/>
      <c r="AB13" s="270">
        <v>83087</v>
      </c>
      <c r="AC13" s="332"/>
      <c r="AD13" s="271">
        <v>15028</v>
      </c>
      <c r="AE13" s="270"/>
      <c r="AF13" s="270">
        <v>130397</v>
      </c>
      <c r="AG13" s="270">
        <v>0</v>
      </c>
      <c r="AH13" s="270">
        <v>100943</v>
      </c>
      <c r="AI13" s="332"/>
      <c r="AJ13" s="271">
        <v>15023</v>
      </c>
      <c r="AK13" s="270"/>
      <c r="AL13" s="270">
        <v>130439</v>
      </c>
      <c r="AM13" s="270"/>
      <c r="AN13" s="270">
        <v>100940</v>
      </c>
      <c r="AO13" s="332"/>
    </row>
    <row r="14" spans="1:42" s="322" customFormat="1" ht="19.5" customHeight="1">
      <c r="B14" s="333"/>
      <c r="C14" s="347"/>
      <c r="D14" s="323"/>
      <c r="E14" s="328"/>
      <c r="F14" s="323"/>
      <c r="G14" s="395" t="s">
        <v>109</v>
      </c>
      <c r="H14" s="395"/>
      <c r="I14" s="395"/>
      <c r="J14" s="395"/>
      <c r="K14" s="348"/>
      <c r="L14" s="271">
        <v>15257</v>
      </c>
      <c r="M14" s="270"/>
      <c r="N14" s="270">
        <v>135023</v>
      </c>
      <c r="O14" s="270">
        <v>0</v>
      </c>
      <c r="P14" s="270">
        <v>104235</v>
      </c>
      <c r="Q14" s="338"/>
      <c r="R14" s="271">
        <v>15419</v>
      </c>
      <c r="S14" s="270"/>
      <c r="T14" s="270">
        <v>148459</v>
      </c>
      <c r="U14" s="270">
        <v>0</v>
      </c>
      <c r="V14" s="270">
        <v>109089</v>
      </c>
      <c r="W14" s="338"/>
      <c r="X14" s="270">
        <v>15531</v>
      </c>
      <c r="Y14" s="270"/>
      <c r="Z14" s="270">
        <v>97318</v>
      </c>
      <c r="AA14" s="270">
        <v>0</v>
      </c>
      <c r="AB14" s="270">
        <v>90780</v>
      </c>
      <c r="AC14" s="332"/>
      <c r="AD14" s="271">
        <f>SUM(AD11:AD13)</f>
        <v>15635</v>
      </c>
      <c r="AE14" s="270"/>
      <c r="AF14" s="270">
        <f>SUM(AF11:AF13)</f>
        <v>138909</v>
      </c>
      <c r="AG14" s="270"/>
      <c r="AH14" s="270">
        <f>SUM(AH11:AH13)</f>
        <v>107760</v>
      </c>
      <c r="AI14" s="332"/>
      <c r="AJ14" s="271">
        <f>SUM(AJ11:AJ13)</f>
        <v>15635</v>
      </c>
      <c r="AK14" s="270"/>
      <c r="AL14" s="270">
        <f>SUM(AL11:AL13)+1</f>
        <v>138936</v>
      </c>
      <c r="AM14" s="270"/>
      <c r="AN14" s="270">
        <f>SUM(AN11:AN13)</f>
        <v>107776</v>
      </c>
      <c r="AO14" s="332"/>
    </row>
    <row r="15" spans="1:42" s="322" customFormat="1" ht="19.5" customHeight="1">
      <c r="B15" s="345" t="s">
        <v>37</v>
      </c>
      <c r="C15" s="346"/>
      <c r="D15" s="332"/>
      <c r="E15" s="333"/>
      <c r="F15" s="332"/>
      <c r="G15" s="349" t="s">
        <v>106</v>
      </c>
      <c r="H15" s="350"/>
      <c r="I15" s="336"/>
      <c r="J15" s="334" t="s">
        <v>31</v>
      </c>
      <c r="K15" s="335"/>
      <c r="L15" s="271">
        <v>25</v>
      </c>
      <c r="M15" s="270"/>
      <c r="N15" s="270">
        <v>1052</v>
      </c>
      <c r="O15" s="270"/>
      <c r="P15" s="270">
        <v>484</v>
      </c>
      <c r="Q15" s="338"/>
      <c r="R15" s="271">
        <v>25</v>
      </c>
      <c r="S15" s="270"/>
      <c r="T15" s="270">
        <v>1052</v>
      </c>
      <c r="U15" s="270"/>
      <c r="V15" s="270">
        <v>484</v>
      </c>
      <c r="W15" s="338"/>
      <c r="X15" s="118">
        <v>0</v>
      </c>
      <c r="Y15" s="118"/>
      <c r="Z15" s="118">
        <v>0</v>
      </c>
      <c r="AA15" s="118"/>
      <c r="AB15" s="118">
        <v>0</v>
      </c>
      <c r="AC15" s="332"/>
      <c r="AD15" s="343">
        <v>25</v>
      </c>
      <c r="AE15" s="118"/>
      <c r="AF15" s="118">
        <v>598</v>
      </c>
      <c r="AG15" s="118"/>
      <c r="AH15" s="118">
        <v>325</v>
      </c>
      <c r="AI15" s="332"/>
      <c r="AJ15" s="343">
        <v>97</v>
      </c>
      <c r="AK15" s="118"/>
      <c r="AL15" s="118">
        <v>8162</v>
      </c>
      <c r="AM15" s="118"/>
      <c r="AN15" s="118">
        <v>3459</v>
      </c>
      <c r="AO15" s="332"/>
      <c r="AP15" s="332"/>
    </row>
    <row r="16" spans="1:42" s="322" customFormat="1" ht="19.5" customHeight="1">
      <c r="B16" s="333"/>
      <c r="C16" s="346"/>
      <c r="D16" s="387" t="s">
        <v>38</v>
      </c>
      <c r="E16" s="335"/>
      <c r="F16" s="336"/>
      <c r="G16" s="334" t="s">
        <v>107</v>
      </c>
      <c r="H16" s="335"/>
      <c r="I16" s="336"/>
      <c r="J16" s="334" t="s">
        <v>33</v>
      </c>
      <c r="K16" s="337"/>
      <c r="L16" s="271">
        <v>446</v>
      </c>
      <c r="M16" s="270"/>
      <c r="N16" s="270">
        <v>8140</v>
      </c>
      <c r="O16" s="270"/>
      <c r="P16" s="270">
        <v>7301</v>
      </c>
      <c r="Q16" s="338"/>
      <c r="R16" s="271">
        <v>475</v>
      </c>
      <c r="S16" s="270"/>
      <c r="T16" s="270">
        <v>8671</v>
      </c>
      <c r="U16" s="270"/>
      <c r="V16" s="270">
        <v>7622</v>
      </c>
      <c r="W16" s="338"/>
      <c r="X16" s="270">
        <v>413</v>
      </c>
      <c r="Y16" s="270"/>
      <c r="Z16" s="270">
        <v>9756</v>
      </c>
      <c r="AA16" s="270"/>
      <c r="AB16" s="270">
        <v>8025</v>
      </c>
      <c r="AC16" s="332"/>
      <c r="AD16" s="271">
        <v>497</v>
      </c>
      <c r="AE16" s="270"/>
      <c r="AF16" s="270">
        <v>11574</v>
      </c>
      <c r="AG16" s="270"/>
      <c r="AH16" s="270">
        <v>9288</v>
      </c>
      <c r="AI16" s="332"/>
      <c r="AJ16" s="271">
        <v>487</v>
      </c>
      <c r="AK16" s="270"/>
      <c r="AL16" s="270">
        <v>11273</v>
      </c>
      <c r="AM16" s="270"/>
      <c r="AN16" s="270">
        <v>9072</v>
      </c>
      <c r="AO16" s="332"/>
    </row>
    <row r="17" spans="1:43" s="322" customFormat="1" ht="19.5" customHeight="1">
      <c r="B17" s="345" t="s">
        <v>39</v>
      </c>
      <c r="C17" s="346"/>
      <c r="D17" s="387"/>
      <c r="E17" s="333"/>
      <c r="F17" s="323"/>
      <c r="G17" s="339" t="s">
        <v>108</v>
      </c>
      <c r="H17" s="340"/>
      <c r="I17" s="327"/>
      <c r="J17" s="339" t="s">
        <v>20</v>
      </c>
      <c r="K17" s="340"/>
      <c r="L17" s="271">
        <v>358</v>
      </c>
      <c r="M17" s="270"/>
      <c r="N17" s="270">
        <v>130283</v>
      </c>
      <c r="O17" s="270"/>
      <c r="P17" s="270">
        <v>60973</v>
      </c>
      <c r="Q17" s="338"/>
      <c r="R17" s="271">
        <v>338</v>
      </c>
      <c r="S17" s="270"/>
      <c r="T17" s="270">
        <v>157953</v>
      </c>
      <c r="U17" s="270"/>
      <c r="V17" s="270">
        <v>75311</v>
      </c>
      <c r="W17" s="338"/>
      <c r="X17" s="270">
        <v>256</v>
      </c>
      <c r="Y17" s="270"/>
      <c r="Z17" s="270">
        <v>15652</v>
      </c>
      <c r="AA17" s="270"/>
      <c r="AB17" s="270">
        <v>3951</v>
      </c>
      <c r="AC17" s="332"/>
      <c r="AD17" s="271">
        <v>286</v>
      </c>
      <c r="AE17" s="270"/>
      <c r="AF17" s="270">
        <v>148483</v>
      </c>
      <c r="AG17" s="270"/>
      <c r="AH17" s="270">
        <v>71864</v>
      </c>
      <c r="AI17" s="332"/>
      <c r="AJ17" s="271">
        <v>275</v>
      </c>
      <c r="AK17" s="270"/>
      <c r="AL17" s="270">
        <v>153169</v>
      </c>
      <c r="AM17" s="270"/>
      <c r="AN17" s="270">
        <v>74294</v>
      </c>
      <c r="AO17" s="332"/>
    </row>
    <row r="18" spans="1:43" s="322" customFormat="1" ht="19.5" customHeight="1">
      <c r="B18" s="333"/>
      <c r="C18" s="347"/>
      <c r="D18" s="323"/>
      <c r="E18" s="328"/>
      <c r="F18" s="323"/>
      <c r="G18" s="395" t="s">
        <v>109</v>
      </c>
      <c r="H18" s="395"/>
      <c r="I18" s="395"/>
      <c r="J18" s="395"/>
      <c r="K18" s="348"/>
      <c r="L18" s="271">
        <v>829</v>
      </c>
      <c r="M18" s="270"/>
      <c r="N18" s="270">
        <v>139475</v>
      </c>
      <c r="O18" s="270">
        <v>0</v>
      </c>
      <c r="P18" s="270">
        <v>68758</v>
      </c>
      <c r="Q18" s="338"/>
      <c r="R18" s="271">
        <v>838</v>
      </c>
      <c r="S18" s="270"/>
      <c r="T18" s="270">
        <v>167676</v>
      </c>
      <c r="U18" s="270">
        <v>0</v>
      </c>
      <c r="V18" s="270">
        <v>83417</v>
      </c>
      <c r="W18" s="338"/>
      <c r="X18" s="270">
        <v>669</v>
      </c>
      <c r="Y18" s="270"/>
      <c r="Z18" s="270">
        <v>25408</v>
      </c>
      <c r="AA18" s="270">
        <v>0</v>
      </c>
      <c r="AB18" s="270">
        <v>11976</v>
      </c>
      <c r="AC18" s="332"/>
      <c r="AD18" s="271">
        <f>SUM(AD15:AD17)</f>
        <v>808</v>
      </c>
      <c r="AE18" s="270"/>
      <c r="AF18" s="270">
        <f>SUM(AF15:AF17)</f>
        <v>160655</v>
      </c>
      <c r="AG18" s="270"/>
      <c r="AH18" s="270">
        <f>SUM(AH15:AH17)</f>
        <v>81477</v>
      </c>
      <c r="AI18" s="332"/>
      <c r="AJ18" s="271">
        <f>SUM(AJ15:AJ17)</f>
        <v>859</v>
      </c>
      <c r="AK18" s="270"/>
      <c r="AL18" s="270">
        <f>SUM(AL15:AL17)</f>
        <v>172604</v>
      </c>
      <c r="AM18" s="270"/>
      <c r="AN18" s="270">
        <f>SUM(AN15:AN17)</f>
        <v>86825</v>
      </c>
      <c r="AO18" s="332"/>
    </row>
    <row r="19" spans="1:43" s="322" customFormat="1" ht="19.5" customHeight="1">
      <c r="B19" s="345" t="s">
        <v>40</v>
      </c>
      <c r="C19" s="346"/>
      <c r="D19" s="332"/>
      <c r="E19" s="333"/>
      <c r="F19" s="332"/>
      <c r="G19" s="349" t="s">
        <v>106</v>
      </c>
      <c r="H19" s="350"/>
      <c r="I19" s="336"/>
      <c r="J19" s="334" t="s">
        <v>31</v>
      </c>
      <c r="K19" s="335"/>
      <c r="L19" s="343">
        <v>0</v>
      </c>
      <c r="M19" s="118"/>
      <c r="N19" s="118">
        <v>0</v>
      </c>
      <c r="O19" s="118"/>
      <c r="P19" s="118">
        <v>0</v>
      </c>
      <c r="Q19" s="332"/>
      <c r="R19" s="343">
        <v>0</v>
      </c>
      <c r="S19" s="118"/>
      <c r="T19" s="118">
        <v>0</v>
      </c>
      <c r="U19" s="118"/>
      <c r="V19" s="118">
        <v>0</v>
      </c>
      <c r="W19" s="332"/>
      <c r="X19" s="118">
        <v>0</v>
      </c>
      <c r="Y19" s="118"/>
      <c r="Z19" s="118">
        <v>0</v>
      </c>
      <c r="AA19" s="118"/>
      <c r="AB19" s="118">
        <v>0</v>
      </c>
      <c r="AC19" s="332"/>
      <c r="AD19" s="343">
        <v>0</v>
      </c>
      <c r="AE19" s="118">
        <v>0</v>
      </c>
      <c r="AF19" s="118">
        <v>0</v>
      </c>
      <c r="AG19" s="118"/>
      <c r="AH19" s="118">
        <v>0</v>
      </c>
      <c r="AI19" s="332"/>
      <c r="AJ19" s="343">
        <v>0</v>
      </c>
      <c r="AK19" s="118">
        <v>0</v>
      </c>
      <c r="AL19" s="118">
        <v>0</v>
      </c>
      <c r="AM19" s="118"/>
      <c r="AN19" s="118">
        <v>0</v>
      </c>
      <c r="AO19" s="332"/>
    </row>
    <row r="20" spans="1:43" s="322" customFormat="1" ht="19.5" customHeight="1">
      <c r="B20" s="333"/>
      <c r="C20" s="346"/>
      <c r="D20" s="394" t="s">
        <v>41</v>
      </c>
      <c r="E20" s="351"/>
      <c r="F20" s="334"/>
      <c r="G20" s="334" t="s">
        <v>107</v>
      </c>
      <c r="H20" s="335"/>
      <c r="I20" s="336"/>
      <c r="J20" s="334" t="s">
        <v>33</v>
      </c>
      <c r="K20" s="337"/>
      <c r="L20" s="343">
        <v>0</v>
      </c>
      <c r="M20" s="118"/>
      <c r="N20" s="118">
        <v>0</v>
      </c>
      <c r="O20" s="118"/>
      <c r="P20" s="118">
        <v>0</v>
      </c>
      <c r="Q20" s="332"/>
      <c r="R20" s="343">
        <v>0</v>
      </c>
      <c r="S20" s="118"/>
      <c r="T20" s="118">
        <v>0</v>
      </c>
      <c r="U20" s="118"/>
      <c r="V20" s="118">
        <v>0</v>
      </c>
      <c r="W20" s="332"/>
      <c r="X20" s="118">
        <v>0</v>
      </c>
      <c r="Y20" s="118"/>
      <c r="Z20" s="118">
        <v>0</v>
      </c>
      <c r="AA20" s="118"/>
      <c r="AB20" s="118">
        <v>0</v>
      </c>
      <c r="AC20" s="332"/>
      <c r="AD20" s="343">
        <v>0</v>
      </c>
      <c r="AE20" s="118"/>
      <c r="AF20" s="118">
        <v>0</v>
      </c>
      <c r="AG20" s="118"/>
      <c r="AH20" s="118">
        <v>0</v>
      </c>
      <c r="AI20" s="332"/>
      <c r="AJ20" s="343">
        <v>0</v>
      </c>
      <c r="AK20" s="118"/>
      <c r="AL20" s="118">
        <v>0</v>
      </c>
      <c r="AM20" s="118"/>
      <c r="AN20" s="118">
        <v>0</v>
      </c>
      <c r="AO20" s="332"/>
      <c r="AQ20" s="352"/>
    </row>
    <row r="21" spans="1:43" s="322" customFormat="1" ht="19.5" customHeight="1">
      <c r="B21" s="345" t="s">
        <v>22</v>
      </c>
      <c r="C21" s="346"/>
      <c r="D21" s="394"/>
      <c r="E21" s="333"/>
      <c r="F21" s="323"/>
      <c r="G21" s="339" t="s">
        <v>108</v>
      </c>
      <c r="H21" s="340"/>
      <c r="I21" s="327"/>
      <c r="J21" s="339" t="s">
        <v>20</v>
      </c>
      <c r="K21" s="340"/>
      <c r="L21" s="271">
        <v>38</v>
      </c>
      <c r="M21" s="270"/>
      <c r="N21" s="270">
        <v>29350</v>
      </c>
      <c r="O21" s="270"/>
      <c r="P21" s="270">
        <v>14747</v>
      </c>
      <c r="Q21" s="338"/>
      <c r="R21" s="271">
        <v>56</v>
      </c>
      <c r="S21" s="270"/>
      <c r="T21" s="270">
        <v>36251</v>
      </c>
      <c r="U21" s="270"/>
      <c r="V21" s="270">
        <v>18297</v>
      </c>
      <c r="W21" s="338"/>
      <c r="X21" s="270">
        <v>44</v>
      </c>
      <c r="Y21" s="270"/>
      <c r="Z21" s="270">
        <v>15646</v>
      </c>
      <c r="AA21" s="270"/>
      <c r="AB21" s="270">
        <v>30914</v>
      </c>
      <c r="AC21" s="332"/>
      <c r="AD21" s="271">
        <v>45</v>
      </c>
      <c r="AE21" s="270"/>
      <c r="AF21" s="270">
        <v>27237</v>
      </c>
      <c r="AG21" s="270"/>
      <c r="AH21" s="270">
        <v>13816</v>
      </c>
      <c r="AI21" s="332"/>
      <c r="AJ21" s="271">
        <v>50</v>
      </c>
      <c r="AK21" s="270"/>
      <c r="AL21" s="270">
        <v>36090</v>
      </c>
      <c r="AM21" s="270"/>
      <c r="AN21" s="270">
        <v>18674</v>
      </c>
      <c r="AO21" s="332"/>
    </row>
    <row r="22" spans="1:43" s="322" customFormat="1" ht="19.5" customHeight="1">
      <c r="B22" s="353"/>
      <c r="C22" s="354"/>
      <c r="D22" s="323"/>
      <c r="E22" s="328"/>
      <c r="F22" s="323"/>
      <c r="G22" s="395" t="s">
        <v>109</v>
      </c>
      <c r="H22" s="395"/>
      <c r="I22" s="395"/>
      <c r="J22" s="395"/>
      <c r="K22" s="348"/>
      <c r="L22" s="271">
        <v>38</v>
      </c>
      <c r="M22" s="270"/>
      <c r="N22" s="270">
        <v>29350</v>
      </c>
      <c r="O22" s="270">
        <v>0</v>
      </c>
      <c r="P22" s="270">
        <v>14747</v>
      </c>
      <c r="Q22" s="338"/>
      <c r="R22" s="271">
        <v>56</v>
      </c>
      <c r="S22" s="270"/>
      <c r="T22" s="270">
        <v>36251</v>
      </c>
      <c r="U22" s="270">
        <v>0</v>
      </c>
      <c r="V22" s="270">
        <v>18297</v>
      </c>
      <c r="W22" s="338"/>
      <c r="X22" s="270">
        <v>44</v>
      </c>
      <c r="Y22" s="270"/>
      <c r="Z22" s="270">
        <v>15646</v>
      </c>
      <c r="AA22" s="270">
        <v>0</v>
      </c>
      <c r="AB22" s="270">
        <v>30914</v>
      </c>
      <c r="AC22" s="332"/>
      <c r="AD22" s="271">
        <f>SUM(AD19:AD21)</f>
        <v>45</v>
      </c>
      <c r="AE22" s="270"/>
      <c r="AF22" s="270">
        <f>SUM(AF19:AF21)</f>
        <v>27237</v>
      </c>
      <c r="AG22" s="270"/>
      <c r="AH22" s="270">
        <f>SUM(AH19:AH21)</f>
        <v>13816</v>
      </c>
      <c r="AI22" s="332"/>
      <c r="AJ22" s="271">
        <f>SUM(AJ19:AJ21)</f>
        <v>50</v>
      </c>
      <c r="AK22" s="270"/>
      <c r="AL22" s="270">
        <f>SUM(AL19:AL21)</f>
        <v>36090</v>
      </c>
      <c r="AM22" s="270"/>
      <c r="AN22" s="270">
        <f>SUM(AN19:AN21)</f>
        <v>18674</v>
      </c>
      <c r="AO22" s="332"/>
    </row>
    <row r="23" spans="1:43" s="322" customFormat="1" ht="19.5" customHeight="1">
      <c r="A23" s="323"/>
      <c r="B23" s="328"/>
      <c r="C23" s="323"/>
      <c r="D23" s="393" t="s">
        <v>3</v>
      </c>
      <c r="E23" s="393"/>
      <c r="F23" s="393"/>
      <c r="G23" s="393"/>
      <c r="H23" s="393"/>
      <c r="I23" s="393"/>
      <c r="J23" s="393"/>
      <c r="K23" s="341"/>
      <c r="L23" s="272">
        <v>16124</v>
      </c>
      <c r="M23" s="273"/>
      <c r="N23" s="273">
        <v>303848</v>
      </c>
      <c r="O23" s="273">
        <v>0</v>
      </c>
      <c r="P23" s="273">
        <v>187740</v>
      </c>
      <c r="Q23" s="342"/>
      <c r="R23" s="272">
        <v>16313</v>
      </c>
      <c r="S23" s="273"/>
      <c r="T23" s="273">
        <v>352386</v>
      </c>
      <c r="U23" s="273">
        <v>0</v>
      </c>
      <c r="V23" s="273">
        <v>210803</v>
      </c>
      <c r="W23" s="342"/>
      <c r="X23" s="273">
        <v>16244</v>
      </c>
      <c r="Y23" s="273"/>
      <c r="Z23" s="273">
        <v>138372</v>
      </c>
      <c r="AA23" s="273">
        <v>0</v>
      </c>
      <c r="AB23" s="273">
        <v>133670</v>
      </c>
      <c r="AC23" s="323"/>
      <c r="AD23" s="272">
        <f>AD14+AD18+AD22</f>
        <v>16488</v>
      </c>
      <c r="AE23" s="273"/>
      <c r="AF23" s="273">
        <f>AF14+AF18+AF22</f>
        <v>326801</v>
      </c>
      <c r="AG23" s="273">
        <f t="shared" ref="AG23" si="4">AG14+AG18+AG22</f>
        <v>0</v>
      </c>
      <c r="AH23" s="273">
        <f>AH14+AH18+AH22</f>
        <v>203053</v>
      </c>
      <c r="AI23" s="323"/>
      <c r="AJ23" s="272">
        <f>AJ14+AJ18+AJ22</f>
        <v>16544</v>
      </c>
      <c r="AK23" s="273"/>
      <c r="AL23" s="273">
        <f>AL14+AL18+AL22</f>
        <v>347630</v>
      </c>
      <c r="AM23" s="273">
        <f t="shared" ref="AM23" si="5">AM14+AM18+AM22</f>
        <v>0</v>
      </c>
      <c r="AN23" s="273">
        <f>AN14+AN18+AN22</f>
        <v>213275</v>
      </c>
      <c r="AO23" s="323"/>
    </row>
    <row r="24" spans="1:43" s="322" customFormat="1" ht="19.5" customHeight="1">
      <c r="A24" s="385" t="s">
        <v>42</v>
      </c>
      <c r="B24" s="386"/>
      <c r="C24" s="355"/>
      <c r="D24" s="355"/>
      <c r="E24" s="356"/>
      <c r="F24" s="332"/>
      <c r="G24" s="334" t="s">
        <v>106</v>
      </c>
      <c r="H24" s="335"/>
      <c r="I24" s="336"/>
      <c r="J24" s="334" t="s">
        <v>31</v>
      </c>
      <c r="K24" s="336"/>
      <c r="L24" s="343">
        <v>0</v>
      </c>
      <c r="M24" s="118"/>
      <c r="N24" s="118">
        <v>0</v>
      </c>
      <c r="O24" s="118"/>
      <c r="P24" s="118">
        <v>0</v>
      </c>
      <c r="Q24" s="118"/>
      <c r="R24" s="343">
        <v>0</v>
      </c>
      <c r="S24" s="118"/>
      <c r="T24" s="118">
        <v>0</v>
      </c>
      <c r="U24" s="118"/>
      <c r="V24" s="118">
        <v>0</v>
      </c>
      <c r="W24" s="332"/>
      <c r="X24" s="118">
        <v>0</v>
      </c>
      <c r="Y24" s="118"/>
      <c r="Z24" s="118">
        <v>0</v>
      </c>
      <c r="AA24" s="118"/>
      <c r="AB24" s="118">
        <v>0</v>
      </c>
      <c r="AC24" s="332"/>
      <c r="AD24" s="343">
        <v>0</v>
      </c>
      <c r="AE24" s="118"/>
      <c r="AF24" s="118">
        <v>0</v>
      </c>
      <c r="AG24" s="118"/>
      <c r="AH24" s="118">
        <v>0</v>
      </c>
      <c r="AI24" s="332"/>
      <c r="AJ24" s="343">
        <v>0</v>
      </c>
      <c r="AK24" s="118"/>
      <c r="AL24" s="118">
        <v>0</v>
      </c>
      <c r="AM24" s="118"/>
      <c r="AN24" s="118">
        <v>0</v>
      </c>
      <c r="AO24" s="332"/>
    </row>
    <row r="25" spans="1:43" s="322" customFormat="1" ht="19.5" customHeight="1">
      <c r="A25" s="387"/>
      <c r="B25" s="388"/>
      <c r="C25" s="346"/>
      <c r="D25" s="391" t="s">
        <v>176</v>
      </c>
      <c r="E25" s="357"/>
      <c r="F25" s="336"/>
      <c r="G25" s="334" t="s">
        <v>107</v>
      </c>
      <c r="H25" s="335"/>
      <c r="I25" s="336"/>
      <c r="J25" s="334" t="s">
        <v>33</v>
      </c>
      <c r="K25" s="334"/>
      <c r="L25" s="271">
        <v>185</v>
      </c>
      <c r="M25" s="270"/>
      <c r="N25" s="270">
        <v>899</v>
      </c>
      <c r="O25" s="270"/>
      <c r="P25" s="270">
        <v>899</v>
      </c>
      <c r="Q25" s="270"/>
      <c r="R25" s="271">
        <v>220</v>
      </c>
      <c r="S25" s="270"/>
      <c r="T25" s="270">
        <v>1094</v>
      </c>
      <c r="U25" s="270"/>
      <c r="V25" s="270">
        <v>1094</v>
      </c>
      <c r="W25" s="338"/>
      <c r="X25" s="270">
        <v>244</v>
      </c>
      <c r="Y25" s="270"/>
      <c r="Z25" s="270">
        <v>1305</v>
      </c>
      <c r="AA25" s="270"/>
      <c r="AB25" s="270">
        <v>1305</v>
      </c>
      <c r="AC25" s="332"/>
      <c r="AD25" s="271">
        <v>250</v>
      </c>
      <c r="AE25" s="270"/>
      <c r="AF25" s="270">
        <v>1342</v>
      </c>
      <c r="AG25" s="270"/>
      <c r="AH25" s="270">
        <v>1342</v>
      </c>
      <c r="AI25" s="332"/>
      <c r="AJ25" s="271">
        <v>264</v>
      </c>
      <c r="AK25" s="270"/>
      <c r="AL25" s="270">
        <v>1283</v>
      </c>
      <c r="AM25" s="270"/>
      <c r="AN25" s="270">
        <v>1283</v>
      </c>
      <c r="AO25" s="332"/>
    </row>
    <row r="26" spans="1:43" s="322" customFormat="1" ht="19.5" customHeight="1">
      <c r="A26" s="387"/>
      <c r="B26" s="388"/>
      <c r="C26" s="346"/>
      <c r="D26" s="391"/>
      <c r="E26" s="357"/>
      <c r="F26" s="323"/>
      <c r="G26" s="339" t="s">
        <v>108</v>
      </c>
      <c r="H26" s="340"/>
      <c r="I26" s="327"/>
      <c r="J26" s="339" t="s">
        <v>20</v>
      </c>
      <c r="K26" s="340"/>
      <c r="L26" s="271">
        <v>1894</v>
      </c>
      <c r="M26" s="270"/>
      <c r="N26" s="270">
        <v>15741</v>
      </c>
      <c r="O26" s="270"/>
      <c r="P26" s="270">
        <v>15741</v>
      </c>
      <c r="Q26" s="270"/>
      <c r="R26" s="271">
        <v>2237</v>
      </c>
      <c r="S26" s="270"/>
      <c r="T26" s="270">
        <v>19095</v>
      </c>
      <c r="U26" s="270"/>
      <c r="V26" s="270">
        <v>19095</v>
      </c>
      <c r="W26" s="338"/>
      <c r="X26" s="270">
        <v>2370</v>
      </c>
      <c r="Y26" s="270"/>
      <c r="Z26" s="270">
        <v>20999</v>
      </c>
      <c r="AA26" s="270"/>
      <c r="AB26" s="270">
        <v>20999</v>
      </c>
      <c r="AC26" s="332"/>
      <c r="AD26" s="271">
        <v>2351</v>
      </c>
      <c r="AE26" s="270"/>
      <c r="AF26" s="270">
        <v>20611</v>
      </c>
      <c r="AG26" s="270"/>
      <c r="AH26" s="270">
        <v>20611</v>
      </c>
      <c r="AI26" s="332"/>
      <c r="AJ26" s="271">
        <v>2324</v>
      </c>
      <c r="AK26" s="270"/>
      <c r="AL26" s="270">
        <v>21947</v>
      </c>
      <c r="AM26" s="270"/>
      <c r="AN26" s="270">
        <v>21947</v>
      </c>
      <c r="AO26" s="332"/>
    </row>
    <row r="27" spans="1:43" s="322" customFormat="1" ht="19.5" customHeight="1">
      <c r="A27" s="387"/>
      <c r="B27" s="388"/>
      <c r="C27" s="325"/>
      <c r="D27" s="325"/>
      <c r="E27" s="324"/>
      <c r="F27" s="323"/>
      <c r="G27" s="395" t="s">
        <v>109</v>
      </c>
      <c r="H27" s="395"/>
      <c r="I27" s="395"/>
      <c r="J27" s="395"/>
      <c r="K27" s="348"/>
      <c r="L27" s="271">
        <v>2079</v>
      </c>
      <c r="M27" s="270"/>
      <c r="N27" s="270">
        <v>16640</v>
      </c>
      <c r="O27" s="270">
        <v>0</v>
      </c>
      <c r="P27" s="270">
        <v>16640</v>
      </c>
      <c r="Q27" s="338"/>
      <c r="R27" s="271">
        <v>2457</v>
      </c>
      <c r="S27" s="270"/>
      <c r="T27" s="270">
        <v>20189</v>
      </c>
      <c r="U27" s="270">
        <v>0</v>
      </c>
      <c r="V27" s="270">
        <v>20189</v>
      </c>
      <c r="W27" s="338"/>
      <c r="X27" s="270">
        <v>2614</v>
      </c>
      <c r="Y27" s="270"/>
      <c r="Z27" s="270">
        <v>22304</v>
      </c>
      <c r="AA27" s="270">
        <v>0</v>
      </c>
      <c r="AB27" s="270">
        <v>22304</v>
      </c>
      <c r="AC27" s="332"/>
      <c r="AD27" s="271">
        <f>SUM(AD24:AD26)</f>
        <v>2601</v>
      </c>
      <c r="AE27" s="270"/>
      <c r="AF27" s="270">
        <f t="shared" ref="AF27:AH27" si="6">SUM(AF24:AF26)</f>
        <v>21953</v>
      </c>
      <c r="AG27" s="270">
        <f t="shared" si="6"/>
        <v>0</v>
      </c>
      <c r="AH27" s="270">
        <f t="shared" si="6"/>
        <v>21953</v>
      </c>
      <c r="AI27" s="332"/>
      <c r="AJ27" s="271">
        <f>SUM(AJ25:AJ26)</f>
        <v>2588</v>
      </c>
      <c r="AK27" s="270">
        <f t="shared" ref="AK27:AM27" si="7">SUM(AK25:AK26)</f>
        <v>0</v>
      </c>
      <c r="AL27" s="270">
        <f>SUM(AL25:AL26)</f>
        <v>23230</v>
      </c>
      <c r="AM27" s="270">
        <f t="shared" si="7"/>
        <v>0</v>
      </c>
      <c r="AN27" s="270">
        <f>SUM(AN25:AN26)</f>
        <v>23230</v>
      </c>
      <c r="AO27" s="332"/>
    </row>
    <row r="28" spans="1:43" s="322" customFormat="1" ht="19.5" customHeight="1">
      <c r="A28" s="387"/>
      <c r="B28" s="388"/>
      <c r="C28" s="358"/>
      <c r="D28" s="358" t="s">
        <v>177</v>
      </c>
      <c r="E28" s="359"/>
      <c r="F28" s="323"/>
      <c r="G28" s="339" t="s">
        <v>108</v>
      </c>
      <c r="H28" s="340"/>
      <c r="I28" s="327"/>
      <c r="J28" s="339" t="s">
        <v>20</v>
      </c>
      <c r="K28" s="340"/>
      <c r="L28" s="343">
        <v>0</v>
      </c>
      <c r="M28" s="118">
        <v>0</v>
      </c>
      <c r="N28" s="118">
        <v>0</v>
      </c>
      <c r="O28" s="118">
        <v>0</v>
      </c>
      <c r="P28" s="118">
        <v>0</v>
      </c>
      <c r="Q28" s="360"/>
      <c r="R28" s="343">
        <v>13</v>
      </c>
      <c r="S28" s="118"/>
      <c r="T28" s="118">
        <v>244</v>
      </c>
      <c r="U28" s="118"/>
      <c r="V28" s="118">
        <v>244</v>
      </c>
      <c r="W28" s="360"/>
      <c r="X28" s="118">
        <v>10</v>
      </c>
      <c r="Y28" s="118"/>
      <c r="Z28" s="118">
        <v>192</v>
      </c>
      <c r="AA28" s="118"/>
      <c r="AB28" s="118">
        <v>192</v>
      </c>
      <c r="AC28" s="332"/>
      <c r="AD28" s="271">
        <v>17</v>
      </c>
      <c r="AE28" s="270"/>
      <c r="AF28" s="270">
        <v>270</v>
      </c>
      <c r="AG28" s="270"/>
      <c r="AH28" s="270">
        <v>270</v>
      </c>
      <c r="AI28" s="332"/>
      <c r="AJ28" s="271">
        <v>25</v>
      </c>
      <c r="AK28" s="270"/>
      <c r="AL28" s="270">
        <v>733</v>
      </c>
      <c r="AM28" s="270">
        <v>733</v>
      </c>
      <c r="AN28" s="270">
        <v>733</v>
      </c>
      <c r="AO28" s="332"/>
    </row>
    <row r="29" spans="1:43" s="322" customFormat="1" ht="19.5" customHeight="1">
      <c r="A29" s="389"/>
      <c r="B29" s="390"/>
      <c r="C29" s="400" t="s">
        <v>175</v>
      </c>
      <c r="D29" s="393"/>
      <c r="E29" s="393"/>
      <c r="F29" s="393"/>
      <c r="G29" s="393"/>
      <c r="H29" s="393"/>
      <c r="I29" s="393"/>
      <c r="J29" s="393"/>
      <c r="K29" s="401"/>
      <c r="L29" s="272">
        <v>2079</v>
      </c>
      <c r="M29" s="273"/>
      <c r="N29" s="273">
        <v>16640</v>
      </c>
      <c r="O29" s="273">
        <v>0</v>
      </c>
      <c r="P29" s="273">
        <v>16640</v>
      </c>
      <c r="Q29" s="273"/>
      <c r="R29" s="272">
        <v>2470</v>
      </c>
      <c r="S29" s="273"/>
      <c r="T29" s="273">
        <v>20433</v>
      </c>
      <c r="U29" s="273">
        <v>0</v>
      </c>
      <c r="V29" s="273">
        <v>20433</v>
      </c>
      <c r="W29" s="342"/>
      <c r="X29" s="273">
        <v>2624</v>
      </c>
      <c r="Y29" s="273"/>
      <c r="Z29" s="273">
        <v>22496</v>
      </c>
      <c r="AA29" s="273"/>
      <c r="AB29" s="273">
        <v>22496</v>
      </c>
      <c r="AC29" s="323"/>
      <c r="AD29" s="272">
        <f>AD27+AD28</f>
        <v>2618</v>
      </c>
      <c r="AE29" s="273"/>
      <c r="AF29" s="273">
        <f>AF27+AF28</f>
        <v>22223</v>
      </c>
      <c r="AG29" s="273"/>
      <c r="AH29" s="273">
        <f>AH27+AH28</f>
        <v>22223</v>
      </c>
      <c r="AI29" s="323"/>
      <c r="AJ29" s="272">
        <f>AJ27+AJ28</f>
        <v>2613</v>
      </c>
      <c r="AK29" s="273"/>
      <c r="AL29" s="273">
        <f>AL27+AL28</f>
        <v>23963</v>
      </c>
      <c r="AM29" s="273"/>
      <c r="AN29" s="273">
        <f>AN27+AN28</f>
        <v>23963</v>
      </c>
      <c r="AO29" s="323"/>
    </row>
    <row r="30" spans="1:43" s="322" customFormat="1" ht="19.5" customHeight="1">
      <c r="A30" s="344"/>
      <c r="B30" s="402" t="s">
        <v>110</v>
      </c>
      <c r="C30" s="402"/>
      <c r="D30" s="385"/>
      <c r="E30" s="350"/>
      <c r="F30" s="361"/>
      <c r="G30" s="349" t="s">
        <v>106</v>
      </c>
      <c r="H30" s="350"/>
      <c r="I30" s="361"/>
      <c r="J30" s="349" t="s">
        <v>31</v>
      </c>
      <c r="K30" s="361"/>
      <c r="L30" s="116">
        <v>0</v>
      </c>
      <c r="M30" s="186">
        <v>0</v>
      </c>
      <c r="N30" s="186">
        <v>0</v>
      </c>
      <c r="O30" s="186">
        <v>0</v>
      </c>
      <c r="P30" s="186">
        <v>0</v>
      </c>
      <c r="Q30" s="186"/>
      <c r="R30" s="116">
        <v>0</v>
      </c>
      <c r="S30" s="186">
        <v>0</v>
      </c>
      <c r="T30" s="186">
        <v>0</v>
      </c>
      <c r="U30" s="186">
        <v>0</v>
      </c>
      <c r="V30" s="186">
        <v>0</v>
      </c>
      <c r="W30" s="344"/>
      <c r="X30" s="186">
        <v>0</v>
      </c>
      <c r="Y30" s="186">
        <v>0</v>
      </c>
      <c r="Z30" s="186">
        <v>0</v>
      </c>
      <c r="AA30" s="186">
        <v>0</v>
      </c>
      <c r="AB30" s="186">
        <v>0</v>
      </c>
      <c r="AC30" s="344"/>
      <c r="AD30" s="116">
        <v>0</v>
      </c>
      <c r="AE30" s="186">
        <v>0</v>
      </c>
      <c r="AF30" s="186">
        <v>0</v>
      </c>
      <c r="AG30" s="186">
        <v>0</v>
      </c>
      <c r="AH30" s="186">
        <v>0</v>
      </c>
      <c r="AI30" s="344"/>
      <c r="AJ30" s="116">
        <v>0</v>
      </c>
      <c r="AK30" s="186">
        <v>0</v>
      </c>
      <c r="AL30" s="186">
        <v>0</v>
      </c>
      <c r="AM30" s="186">
        <v>0</v>
      </c>
      <c r="AN30" s="186">
        <v>0</v>
      </c>
      <c r="AO30" s="344"/>
    </row>
    <row r="31" spans="1:43" s="322" customFormat="1" ht="19.5" customHeight="1">
      <c r="A31" s="332"/>
      <c r="B31" s="387"/>
      <c r="C31" s="387"/>
      <c r="D31" s="387"/>
      <c r="E31" s="335"/>
      <c r="F31" s="327"/>
      <c r="G31" s="339" t="s">
        <v>108</v>
      </c>
      <c r="H31" s="340"/>
      <c r="I31" s="327"/>
      <c r="J31" s="339" t="s">
        <v>20</v>
      </c>
      <c r="K31" s="340"/>
      <c r="L31" s="343">
        <v>0</v>
      </c>
      <c r="M31" s="118">
        <v>0</v>
      </c>
      <c r="N31" s="118">
        <v>0</v>
      </c>
      <c r="O31" s="118">
        <v>0</v>
      </c>
      <c r="P31" s="118">
        <v>0</v>
      </c>
      <c r="Q31" s="118"/>
      <c r="R31" s="343">
        <v>0</v>
      </c>
      <c r="S31" s="118">
        <v>0</v>
      </c>
      <c r="T31" s="118">
        <v>0</v>
      </c>
      <c r="U31" s="118">
        <v>0</v>
      </c>
      <c r="V31" s="118">
        <v>0</v>
      </c>
      <c r="W31" s="332"/>
      <c r="X31" s="118">
        <v>0</v>
      </c>
      <c r="Y31" s="118">
        <v>0</v>
      </c>
      <c r="Z31" s="118">
        <v>0</v>
      </c>
      <c r="AA31" s="118">
        <v>0</v>
      </c>
      <c r="AB31" s="118">
        <v>0</v>
      </c>
      <c r="AC31" s="332"/>
      <c r="AD31" s="343">
        <v>0</v>
      </c>
      <c r="AE31" s="118">
        <v>0</v>
      </c>
      <c r="AF31" s="118">
        <v>0</v>
      </c>
      <c r="AG31" s="118">
        <v>0</v>
      </c>
      <c r="AH31" s="118">
        <v>0</v>
      </c>
      <c r="AI31" s="332"/>
      <c r="AJ31" s="343">
        <v>0</v>
      </c>
      <c r="AK31" s="118">
        <v>0</v>
      </c>
      <c r="AL31" s="118">
        <v>0</v>
      </c>
      <c r="AM31" s="118">
        <v>0</v>
      </c>
      <c r="AN31" s="118">
        <v>0</v>
      </c>
      <c r="AO31" s="332"/>
    </row>
    <row r="32" spans="1:43" s="322" customFormat="1" ht="19.5" customHeight="1">
      <c r="A32" s="323"/>
      <c r="B32" s="389"/>
      <c r="C32" s="389"/>
      <c r="D32" s="389"/>
      <c r="E32" s="340"/>
      <c r="F32" s="327"/>
      <c r="G32" s="393" t="s">
        <v>3</v>
      </c>
      <c r="H32" s="393"/>
      <c r="I32" s="393"/>
      <c r="J32" s="393"/>
      <c r="K32" s="362"/>
      <c r="L32" s="363">
        <v>0</v>
      </c>
      <c r="M32" s="364">
        <v>0</v>
      </c>
      <c r="N32" s="364">
        <v>0</v>
      </c>
      <c r="O32" s="364">
        <v>0</v>
      </c>
      <c r="P32" s="364">
        <v>0</v>
      </c>
      <c r="Q32" s="364"/>
      <c r="R32" s="363">
        <v>0</v>
      </c>
      <c r="S32" s="364">
        <v>0</v>
      </c>
      <c r="T32" s="364">
        <v>0</v>
      </c>
      <c r="U32" s="364">
        <v>0</v>
      </c>
      <c r="V32" s="364">
        <v>0</v>
      </c>
      <c r="W32" s="365"/>
      <c r="X32" s="364">
        <v>0</v>
      </c>
      <c r="Y32" s="364">
        <v>0</v>
      </c>
      <c r="Z32" s="364">
        <v>0</v>
      </c>
      <c r="AA32" s="364">
        <v>0</v>
      </c>
      <c r="AB32" s="364">
        <v>0</v>
      </c>
      <c r="AC32" s="323"/>
      <c r="AD32" s="363">
        <v>0</v>
      </c>
      <c r="AE32" s="364">
        <v>0</v>
      </c>
      <c r="AF32" s="364">
        <v>0</v>
      </c>
      <c r="AG32" s="364">
        <v>0</v>
      </c>
      <c r="AH32" s="364">
        <v>0</v>
      </c>
      <c r="AI32" s="323"/>
      <c r="AJ32" s="363">
        <v>0</v>
      </c>
      <c r="AK32" s="364">
        <v>0</v>
      </c>
      <c r="AL32" s="364">
        <v>0</v>
      </c>
      <c r="AM32" s="364">
        <v>0</v>
      </c>
      <c r="AN32" s="364">
        <v>0</v>
      </c>
      <c r="AO32" s="323"/>
    </row>
    <row r="33" spans="1:42" s="322" customFormat="1" ht="19.5" customHeight="1">
      <c r="D33" s="332"/>
      <c r="E33" s="333"/>
      <c r="F33" s="332"/>
      <c r="G33" s="334" t="s">
        <v>106</v>
      </c>
      <c r="H33" s="335"/>
      <c r="I33" s="336"/>
      <c r="J33" s="334" t="s">
        <v>31</v>
      </c>
      <c r="K33" s="336"/>
      <c r="L33" s="116">
        <v>0</v>
      </c>
      <c r="M33" s="186">
        <v>0</v>
      </c>
      <c r="N33" s="186">
        <v>0</v>
      </c>
      <c r="O33" s="186">
        <v>0</v>
      </c>
      <c r="P33" s="186">
        <v>0</v>
      </c>
      <c r="Q33" s="270"/>
      <c r="R33" s="343">
        <v>0</v>
      </c>
      <c r="S33" s="118"/>
      <c r="T33" s="118">
        <v>0</v>
      </c>
      <c r="U33" s="118"/>
      <c r="V33" s="118">
        <v>0</v>
      </c>
      <c r="W33" s="338"/>
      <c r="X33" s="118">
        <v>0</v>
      </c>
      <c r="Y33" s="118"/>
      <c r="Z33" s="118">
        <v>0</v>
      </c>
      <c r="AA33" s="118"/>
      <c r="AB33" s="118">
        <v>0</v>
      </c>
      <c r="AC33" s="366"/>
      <c r="AD33" s="116">
        <v>0</v>
      </c>
      <c r="AE33" s="270"/>
      <c r="AF33" s="186">
        <v>0</v>
      </c>
      <c r="AG33" s="186"/>
      <c r="AH33" s="186">
        <v>0</v>
      </c>
      <c r="AI33" s="366"/>
      <c r="AJ33" s="116">
        <v>0</v>
      </c>
      <c r="AK33" s="270"/>
      <c r="AL33" s="186">
        <v>0</v>
      </c>
      <c r="AM33" s="186"/>
      <c r="AN33" s="186">
        <v>0</v>
      </c>
      <c r="AO33" s="366"/>
    </row>
    <row r="34" spans="1:42" s="322" customFormat="1" ht="19.5" customHeight="1">
      <c r="B34" s="392" t="s">
        <v>43</v>
      </c>
      <c r="C34" s="392"/>
      <c r="D34" s="387"/>
      <c r="E34" s="335"/>
      <c r="F34" s="327"/>
      <c r="G34" s="339" t="s">
        <v>112</v>
      </c>
      <c r="H34" s="340"/>
      <c r="I34" s="327"/>
      <c r="J34" s="339" t="s">
        <v>20</v>
      </c>
      <c r="K34" s="340"/>
      <c r="L34" s="271">
        <v>132</v>
      </c>
      <c r="M34" s="270"/>
      <c r="N34" s="270">
        <v>299338</v>
      </c>
      <c r="O34" s="270"/>
      <c r="P34" s="270">
        <v>140112</v>
      </c>
      <c r="Q34" s="270"/>
      <c r="R34" s="271">
        <v>132</v>
      </c>
      <c r="S34" s="270"/>
      <c r="T34" s="270">
        <v>365954</v>
      </c>
      <c r="U34" s="270"/>
      <c r="V34" s="270">
        <v>154482</v>
      </c>
      <c r="W34" s="338"/>
      <c r="X34" s="270">
        <v>130</v>
      </c>
      <c r="Y34" s="270"/>
      <c r="Z34" s="270">
        <v>425050</v>
      </c>
      <c r="AA34" s="270"/>
      <c r="AB34" s="270">
        <v>185717</v>
      </c>
      <c r="AC34" s="366"/>
      <c r="AD34" s="271">
        <v>134</v>
      </c>
      <c r="AE34" s="270"/>
      <c r="AF34" s="270">
        <v>391373</v>
      </c>
      <c r="AG34" s="270"/>
      <c r="AH34" s="270">
        <v>163133</v>
      </c>
      <c r="AI34" s="366"/>
      <c r="AJ34" s="271">
        <v>132</v>
      </c>
      <c r="AK34" s="270"/>
      <c r="AL34" s="270">
        <v>403746</v>
      </c>
      <c r="AM34" s="270"/>
      <c r="AN34" s="270">
        <v>156608</v>
      </c>
      <c r="AO34" s="366"/>
    </row>
    <row r="35" spans="1:42" s="322" customFormat="1" ht="19.5" customHeight="1">
      <c r="A35" s="323"/>
      <c r="B35" s="323"/>
      <c r="C35" s="323"/>
      <c r="D35" s="323"/>
      <c r="E35" s="328"/>
      <c r="F35" s="323"/>
      <c r="G35" s="393" t="s">
        <v>3</v>
      </c>
      <c r="H35" s="393"/>
      <c r="I35" s="393"/>
      <c r="J35" s="393"/>
      <c r="K35" s="367"/>
      <c r="L35" s="272">
        <v>132</v>
      </c>
      <c r="M35" s="273"/>
      <c r="N35" s="273">
        <v>299338</v>
      </c>
      <c r="O35" s="273">
        <v>0</v>
      </c>
      <c r="P35" s="273">
        <v>140112</v>
      </c>
      <c r="Q35" s="273"/>
      <c r="R35" s="272">
        <v>132</v>
      </c>
      <c r="S35" s="273"/>
      <c r="T35" s="273">
        <v>365954</v>
      </c>
      <c r="U35" s="273">
        <v>0</v>
      </c>
      <c r="V35" s="273">
        <v>154482</v>
      </c>
      <c r="W35" s="342"/>
      <c r="X35" s="273">
        <v>130</v>
      </c>
      <c r="Y35" s="273"/>
      <c r="Z35" s="273">
        <v>425050</v>
      </c>
      <c r="AA35" s="273">
        <v>0</v>
      </c>
      <c r="AB35" s="273">
        <v>185717</v>
      </c>
      <c r="AC35" s="368"/>
      <c r="AD35" s="272">
        <f>SUM(AD33:AD34)</f>
        <v>134</v>
      </c>
      <c r="AE35" s="273"/>
      <c r="AF35" s="273">
        <f t="shared" ref="AF35:AH35" si="8">SUM(AF33:AF34)</f>
        <v>391373</v>
      </c>
      <c r="AG35" s="273">
        <f t="shared" si="8"/>
        <v>0</v>
      </c>
      <c r="AH35" s="273">
        <f t="shared" si="8"/>
        <v>163133</v>
      </c>
      <c r="AI35" s="368"/>
      <c r="AJ35" s="272">
        <f>SUM(AJ33:AJ34)</f>
        <v>132</v>
      </c>
      <c r="AK35" s="273"/>
      <c r="AL35" s="273">
        <f t="shared" ref="AL35:AN35" si="9">SUM(AL33:AL34)</f>
        <v>403746</v>
      </c>
      <c r="AM35" s="273">
        <f t="shared" si="9"/>
        <v>0</v>
      </c>
      <c r="AN35" s="273">
        <f t="shared" si="9"/>
        <v>156608</v>
      </c>
      <c r="AO35" s="368"/>
    </row>
    <row r="36" spans="1:42" s="322" customFormat="1" ht="19.5" customHeight="1">
      <c r="D36" s="332"/>
      <c r="E36" s="333"/>
      <c r="F36" s="332"/>
      <c r="G36" s="334" t="s">
        <v>106</v>
      </c>
      <c r="H36" s="335"/>
      <c r="I36" s="336"/>
      <c r="J36" s="334" t="s">
        <v>31</v>
      </c>
      <c r="K36" s="336"/>
      <c r="L36" s="271">
        <v>85</v>
      </c>
      <c r="M36" s="270"/>
      <c r="N36" s="270">
        <v>839</v>
      </c>
      <c r="O36" s="270"/>
      <c r="P36" s="270">
        <v>708</v>
      </c>
      <c r="Q36" s="270"/>
      <c r="R36" s="271">
        <v>125</v>
      </c>
      <c r="S36" s="270"/>
      <c r="T36" s="270">
        <v>3913</v>
      </c>
      <c r="U36" s="270"/>
      <c r="V36" s="270">
        <v>761</v>
      </c>
      <c r="W36" s="338"/>
      <c r="X36" s="270">
        <v>31</v>
      </c>
      <c r="Y36" s="270"/>
      <c r="Z36" s="270">
        <v>431</v>
      </c>
      <c r="AA36" s="270"/>
      <c r="AB36" s="270">
        <v>431</v>
      </c>
      <c r="AC36" s="366"/>
      <c r="AD36" s="271">
        <v>34</v>
      </c>
      <c r="AE36" s="270">
        <v>123</v>
      </c>
      <c r="AF36" s="270">
        <v>123</v>
      </c>
      <c r="AG36" s="270"/>
      <c r="AH36" s="270">
        <v>68</v>
      </c>
      <c r="AI36" s="366"/>
      <c r="AJ36" s="271">
        <v>92</v>
      </c>
      <c r="AK36" s="270"/>
      <c r="AL36" s="270">
        <v>1740</v>
      </c>
      <c r="AM36" s="270"/>
      <c r="AN36" s="270">
        <v>736</v>
      </c>
      <c r="AO36" s="366"/>
    </row>
    <row r="37" spans="1:42" s="322" customFormat="1" ht="19.5" customHeight="1">
      <c r="B37" s="392" t="s">
        <v>44</v>
      </c>
      <c r="C37" s="392"/>
      <c r="D37" s="392"/>
      <c r="E37" s="335"/>
      <c r="F37" s="336"/>
      <c r="G37" s="334" t="s">
        <v>107</v>
      </c>
      <c r="H37" s="335"/>
      <c r="I37" s="336"/>
      <c r="J37" s="334" t="s">
        <v>33</v>
      </c>
      <c r="K37" s="334"/>
      <c r="L37" s="271">
        <v>646</v>
      </c>
      <c r="M37" s="270"/>
      <c r="N37" s="270">
        <v>3332</v>
      </c>
      <c r="O37" s="270"/>
      <c r="P37" s="270">
        <v>3080</v>
      </c>
      <c r="Q37" s="270"/>
      <c r="R37" s="271">
        <v>700</v>
      </c>
      <c r="S37" s="270"/>
      <c r="T37" s="270">
        <v>4056</v>
      </c>
      <c r="U37" s="270"/>
      <c r="V37" s="270">
        <v>3292</v>
      </c>
      <c r="W37" s="338"/>
      <c r="X37" s="270">
        <v>612</v>
      </c>
      <c r="Y37" s="270"/>
      <c r="Z37" s="270">
        <v>3687</v>
      </c>
      <c r="AA37" s="270"/>
      <c r="AB37" s="270">
        <v>3265</v>
      </c>
      <c r="AC37" s="366"/>
      <c r="AD37" s="271">
        <v>741</v>
      </c>
      <c r="AE37" s="270"/>
      <c r="AF37" s="270">
        <v>4595</v>
      </c>
      <c r="AG37" s="270"/>
      <c r="AH37" s="270">
        <v>3906</v>
      </c>
      <c r="AI37" s="366"/>
      <c r="AJ37" s="271">
        <v>752</v>
      </c>
      <c r="AK37" s="270"/>
      <c r="AL37" s="270">
        <v>4688</v>
      </c>
      <c r="AM37" s="270"/>
      <c r="AN37" s="270">
        <v>4027</v>
      </c>
      <c r="AO37" s="366"/>
    </row>
    <row r="38" spans="1:42" s="322" customFormat="1" ht="19.5" customHeight="1">
      <c r="B38" s="392"/>
      <c r="C38" s="392"/>
      <c r="D38" s="392"/>
      <c r="E38" s="333"/>
      <c r="F38" s="323"/>
      <c r="G38" s="339" t="s">
        <v>108</v>
      </c>
      <c r="H38" s="340"/>
      <c r="I38" s="327"/>
      <c r="J38" s="339" t="s">
        <v>20</v>
      </c>
      <c r="K38" s="340"/>
      <c r="L38" s="271">
        <v>13948</v>
      </c>
      <c r="M38" s="270"/>
      <c r="N38" s="270">
        <v>53674</v>
      </c>
      <c r="O38" s="270"/>
      <c r="P38" s="270">
        <v>32890</v>
      </c>
      <c r="Q38" s="270"/>
      <c r="R38" s="271">
        <v>14132</v>
      </c>
      <c r="S38" s="270"/>
      <c r="T38" s="270">
        <v>59132</v>
      </c>
      <c r="U38" s="270"/>
      <c r="V38" s="270">
        <v>36904</v>
      </c>
      <c r="W38" s="338"/>
      <c r="X38" s="270">
        <v>14286</v>
      </c>
      <c r="Y38" s="270"/>
      <c r="Z38" s="270">
        <v>21665</v>
      </c>
      <c r="AA38" s="270"/>
      <c r="AB38" s="270">
        <v>18101</v>
      </c>
      <c r="AC38" s="366"/>
      <c r="AD38" s="271">
        <v>14317</v>
      </c>
      <c r="AE38" s="270"/>
      <c r="AF38" s="270">
        <v>58904</v>
      </c>
      <c r="AG38" s="270"/>
      <c r="AH38" s="270">
        <v>36337</v>
      </c>
      <c r="AI38" s="366"/>
      <c r="AJ38" s="271">
        <v>14696</v>
      </c>
      <c r="AK38" s="270"/>
      <c r="AL38" s="270">
        <v>61308</v>
      </c>
      <c r="AM38" s="270"/>
      <c r="AN38" s="270">
        <v>37989</v>
      </c>
      <c r="AO38" s="366"/>
    </row>
    <row r="39" spans="1:42" s="322" customFormat="1" ht="19.5" customHeight="1">
      <c r="A39" s="323"/>
      <c r="B39" s="323"/>
      <c r="C39" s="323"/>
      <c r="D39" s="323"/>
      <c r="E39" s="328"/>
      <c r="F39" s="323"/>
      <c r="G39" s="393" t="s">
        <v>3</v>
      </c>
      <c r="H39" s="393"/>
      <c r="I39" s="393"/>
      <c r="J39" s="393"/>
      <c r="K39" s="367"/>
      <c r="L39" s="272">
        <v>14679</v>
      </c>
      <c r="M39" s="273"/>
      <c r="N39" s="273">
        <v>57845</v>
      </c>
      <c r="O39" s="273">
        <v>0</v>
      </c>
      <c r="P39" s="273">
        <v>36678</v>
      </c>
      <c r="Q39" s="273"/>
      <c r="R39" s="272">
        <v>14957</v>
      </c>
      <c r="S39" s="273"/>
      <c r="T39" s="273">
        <v>67101</v>
      </c>
      <c r="U39" s="273">
        <v>0</v>
      </c>
      <c r="V39" s="273">
        <v>40957</v>
      </c>
      <c r="W39" s="342"/>
      <c r="X39" s="273">
        <v>14929</v>
      </c>
      <c r="Y39" s="273"/>
      <c r="Z39" s="273">
        <v>25783</v>
      </c>
      <c r="AA39" s="273">
        <v>0</v>
      </c>
      <c r="AB39" s="273">
        <v>21797</v>
      </c>
      <c r="AC39" s="368"/>
      <c r="AD39" s="272">
        <f>SUM(AD36:AD38)</f>
        <v>15092</v>
      </c>
      <c r="AE39" s="273"/>
      <c r="AF39" s="273">
        <f t="shared" ref="AF39:AH39" si="10">SUM(AF36:AF38)</f>
        <v>63622</v>
      </c>
      <c r="AG39" s="273">
        <f t="shared" si="10"/>
        <v>0</v>
      </c>
      <c r="AH39" s="273">
        <f t="shared" si="10"/>
        <v>40311</v>
      </c>
      <c r="AI39" s="368"/>
      <c r="AJ39" s="272">
        <f>SUM(AJ36:AJ38)</f>
        <v>15540</v>
      </c>
      <c r="AK39" s="273"/>
      <c r="AL39" s="273">
        <f t="shared" ref="AL39:AM39" si="11">SUM(AL36:AL38)</f>
        <v>67736</v>
      </c>
      <c r="AM39" s="273">
        <f t="shared" si="11"/>
        <v>0</v>
      </c>
      <c r="AN39" s="273">
        <f>SUM(AN36:AN38)-1</f>
        <v>42751</v>
      </c>
      <c r="AO39" s="368"/>
    </row>
    <row r="40" spans="1:42" s="322" customFormat="1" ht="19.5" customHeight="1">
      <c r="B40" s="332"/>
      <c r="C40" s="332"/>
      <c r="D40" s="332"/>
      <c r="E40" s="333"/>
      <c r="F40" s="332"/>
      <c r="G40" s="334" t="s">
        <v>106</v>
      </c>
      <c r="H40" s="335"/>
      <c r="I40" s="336"/>
      <c r="J40" s="334" t="s">
        <v>31</v>
      </c>
      <c r="K40" s="336"/>
      <c r="L40" s="271">
        <v>189</v>
      </c>
      <c r="M40" s="270"/>
      <c r="N40" s="270">
        <v>7056</v>
      </c>
      <c r="O40" s="270"/>
      <c r="P40" s="270">
        <v>5250</v>
      </c>
      <c r="Q40" s="338"/>
      <c r="R40" s="271">
        <f>R4+R8+R11+R15+R19+R24+R30+R33+R36</f>
        <v>265</v>
      </c>
      <c r="S40" s="270">
        <v>0</v>
      </c>
      <c r="T40" s="270">
        <f>T4+T8+T11+T15+T19+T24+T30+T33+T36</f>
        <v>12674</v>
      </c>
      <c r="U40" s="270">
        <v>0</v>
      </c>
      <c r="V40" s="270">
        <f>V4+V8+V11+V15+V19+V24+V30+V33+V36</f>
        <v>4345</v>
      </c>
      <c r="W40" s="338"/>
      <c r="X40" s="270">
        <f>X4+X8+X11+X15+X19+X24+X30+X33+X36</f>
        <v>66</v>
      </c>
      <c r="Y40" s="270">
        <v>0</v>
      </c>
      <c r="Z40" s="270">
        <f>Z4+Z8+Z11+Z15+Z19+Z24+Z30+Z33+Z36</f>
        <v>2791</v>
      </c>
      <c r="AA40" s="270">
        <v>0</v>
      </c>
      <c r="AB40" s="270">
        <f>AB4+AB8+AB11+AB15+AB19+AB24+AB30+AB33+AB36</f>
        <v>2774</v>
      </c>
      <c r="AC40" s="366"/>
      <c r="AD40" s="116">
        <f>AD4+AD8+AD11+AD15+AD19+AD24+AD30+AD33+AD36</f>
        <v>65</v>
      </c>
      <c r="AE40" s="186">
        <v>0</v>
      </c>
      <c r="AF40" s="186">
        <f>AF4+AF8+AF11+AF15+AF19+AF24+AF30+AF33+AF36</f>
        <v>878</v>
      </c>
      <c r="AG40" s="186">
        <v>0</v>
      </c>
      <c r="AH40" s="186">
        <f>AH4+AH8+AH11+AH15+AH19+AH24+AH30+AH33+AH36</f>
        <v>530</v>
      </c>
      <c r="AI40" s="366"/>
      <c r="AJ40" s="116">
        <f>AJ4+AJ8+AJ11+AJ15+AJ19+AJ24+AJ30+AJ33+AJ36</f>
        <v>191</v>
      </c>
      <c r="AK40" s="186">
        <v>0</v>
      </c>
      <c r="AL40" s="186">
        <f>AL4+AL8+AL11+AL15+AL19+AL24+AL30+AL33+AL36</f>
        <v>10089</v>
      </c>
      <c r="AM40" s="186">
        <v>0</v>
      </c>
      <c r="AN40" s="186">
        <f>AN4+AN8+AN11+AN15+AN19+AN24+AN30+AN33+AN36</f>
        <v>4279</v>
      </c>
      <c r="AO40" s="366"/>
    </row>
    <row r="41" spans="1:42" s="322" customFormat="1" ht="19.5" customHeight="1">
      <c r="B41" s="392" t="s">
        <v>45</v>
      </c>
      <c r="C41" s="392"/>
      <c r="D41" s="392"/>
      <c r="E41" s="335"/>
      <c r="F41" s="336"/>
      <c r="G41" s="334" t="s">
        <v>107</v>
      </c>
      <c r="H41" s="335"/>
      <c r="I41" s="336"/>
      <c r="J41" s="334" t="s">
        <v>33</v>
      </c>
      <c r="K41" s="334"/>
      <c r="L41" s="271">
        <v>2076</v>
      </c>
      <c r="M41" s="270"/>
      <c r="N41" s="270">
        <v>29677</v>
      </c>
      <c r="O41" s="270"/>
      <c r="P41" s="270">
        <v>23322</v>
      </c>
      <c r="Q41" s="338"/>
      <c r="R41" s="271">
        <f t="shared" ref="R41:V41" si="12">R5+R12+R16+R20+R25+R37</f>
        <v>2087</v>
      </c>
      <c r="S41" s="270">
        <f t="shared" si="12"/>
        <v>0</v>
      </c>
      <c r="T41" s="270">
        <f t="shared" si="12"/>
        <v>30515</v>
      </c>
      <c r="U41" s="270">
        <f t="shared" si="12"/>
        <v>0</v>
      </c>
      <c r="V41" s="270">
        <f t="shared" si="12"/>
        <v>22830</v>
      </c>
      <c r="W41" s="338"/>
      <c r="X41" s="270">
        <f t="shared" ref="X41:AB41" si="13">X5+X12+X16+X20+X25+X37</f>
        <v>1952</v>
      </c>
      <c r="Y41" s="270">
        <f t="shared" si="13"/>
        <v>0</v>
      </c>
      <c r="Z41" s="270">
        <f t="shared" si="13"/>
        <v>34882</v>
      </c>
      <c r="AA41" s="270">
        <f t="shared" si="13"/>
        <v>0</v>
      </c>
      <c r="AB41" s="270">
        <f t="shared" si="13"/>
        <v>27420</v>
      </c>
      <c r="AC41" s="366"/>
      <c r="AD41" s="271">
        <f t="shared" ref="AD41:AH41" si="14">AD5+AD12+AD16+AD20+AD25+AD37</f>
        <v>2270</v>
      </c>
      <c r="AE41" s="270">
        <f t="shared" si="14"/>
        <v>0</v>
      </c>
      <c r="AF41" s="270">
        <f t="shared" si="14"/>
        <v>34923</v>
      </c>
      <c r="AG41" s="270">
        <f t="shared" si="14"/>
        <v>0</v>
      </c>
      <c r="AH41" s="270">
        <f t="shared" si="14"/>
        <v>27222</v>
      </c>
      <c r="AI41" s="366"/>
      <c r="AJ41" s="271">
        <f t="shared" ref="AJ41:AN41" si="15">AJ5+AJ12+AJ16+AJ20+AJ25+AJ37</f>
        <v>2301</v>
      </c>
      <c r="AK41" s="270">
        <f t="shared" si="15"/>
        <v>0</v>
      </c>
      <c r="AL41" s="270">
        <f t="shared" si="15"/>
        <v>34358</v>
      </c>
      <c r="AM41" s="270">
        <f t="shared" si="15"/>
        <v>0</v>
      </c>
      <c r="AN41" s="270">
        <f t="shared" si="15"/>
        <v>27098</v>
      </c>
      <c r="AO41" s="366"/>
    </row>
    <row r="42" spans="1:42" s="322" customFormat="1" ht="19.5" customHeight="1">
      <c r="B42" s="392"/>
      <c r="C42" s="392"/>
      <c r="D42" s="392"/>
      <c r="E42" s="333"/>
      <c r="F42" s="323"/>
      <c r="G42" s="339" t="s">
        <v>108</v>
      </c>
      <c r="H42" s="340"/>
      <c r="I42" s="327"/>
      <c r="J42" s="339" t="s">
        <v>20</v>
      </c>
      <c r="K42" s="340"/>
      <c r="L42" s="271">
        <v>31492</v>
      </c>
      <c r="M42" s="270"/>
      <c r="N42" s="270">
        <v>680979</v>
      </c>
      <c r="O42" s="270"/>
      <c r="P42" s="270">
        <v>387642</v>
      </c>
      <c r="Q42" s="338"/>
      <c r="R42" s="271">
        <f>R6+R9+R13+R17+R21+R26+R34+R38+R28</f>
        <v>32249</v>
      </c>
      <c r="S42" s="270"/>
      <c r="T42" s="270">
        <f t="shared" ref="T42:V42" si="16">T6+T9+T13+T17+T21+T26+T34+T38+T28</f>
        <v>801327</v>
      </c>
      <c r="U42" s="270">
        <f t="shared" si="16"/>
        <v>0</v>
      </c>
      <c r="V42" s="270">
        <f t="shared" si="16"/>
        <v>432524</v>
      </c>
      <c r="W42" s="338"/>
      <c r="X42" s="270">
        <f>X6+X9+X13+X17+X21+X26+X34+X38+X28</f>
        <v>33755</v>
      </c>
      <c r="Y42" s="270"/>
      <c r="Z42" s="270">
        <f t="shared" ref="Z42:AB42" si="17">Z6+Z9+Z13+Z17+Z21+Z26+Z34+Z38+Z28</f>
        <v>751551</v>
      </c>
      <c r="AA42" s="270">
        <f t="shared" si="17"/>
        <v>0</v>
      </c>
      <c r="AB42" s="270">
        <f t="shared" si="17"/>
        <v>473904</v>
      </c>
      <c r="AC42" s="366"/>
      <c r="AD42" s="271">
        <f>AD6+AD9+AD13+AD17+AD21+AD26+AD34+AD38+AD28</f>
        <v>33384</v>
      </c>
      <c r="AE42" s="270"/>
      <c r="AF42" s="270">
        <f t="shared" ref="AF42:AH42" si="18">AF6+AF9+AF13+AF17+AF21+AF26+AF34+AF38+AF28</f>
        <v>862692</v>
      </c>
      <c r="AG42" s="270">
        <f t="shared" si="18"/>
        <v>0</v>
      </c>
      <c r="AH42" s="270">
        <f t="shared" si="18"/>
        <v>483596</v>
      </c>
      <c r="AI42" s="366"/>
      <c r="AJ42" s="271">
        <f>AJ6+AJ9+AJ13+AJ17+AJ21+AJ26+AJ34+AJ38+AJ28</f>
        <v>33339</v>
      </c>
      <c r="AK42" s="270"/>
      <c r="AL42" s="270">
        <f>AL6+AL9+AL13+AL17+AL21+AL26+AL34+AL38+AL28</f>
        <v>866190</v>
      </c>
      <c r="AM42" s="270">
        <f t="shared" ref="AM42" si="19">AM6+AM9+AM13+AM17+AM21+AM26+AM34+AM38+AM28</f>
        <v>733</v>
      </c>
      <c r="AN42" s="270">
        <f>AN6+AN9+AN13+AN17+AN21+AN26+AN34+AN38+AN28</f>
        <v>464846</v>
      </c>
      <c r="AO42" s="366"/>
    </row>
    <row r="43" spans="1:42" s="322" customFormat="1" ht="19.5" customHeight="1" thickBot="1">
      <c r="A43" s="369"/>
      <c r="B43" s="369"/>
      <c r="C43" s="369"/>
      <c r="D43" s="369"/>
      <c r="E43" s="370"/>
      <c r="F43" s="369"/>
      <c r="G43" s="396" t="s">
        <v>3</v>
      </c>
      <c r="H43" s="396"/>
      <c r="I43" s="396"/>
      <c r="J43" s="396"/>
      <c r="K43" s="371"/>
      <c r="L43" s="372">
        <v>33757</v>
      </c>
      <c r="M43" s="373"/>
      <c r="N43" s="373">
        <v>717712</v>
      </c>
      <c r="O43" s="373"/>
      <c r="P43" s="373">
        <v>416214</v>
      </c>
      <c r="Q43" s="374"/>
      <c r="R43" s="372">
        <f>SUM(R40:R42)</f>
        <v>34601</v>
      </c>
      <c r="S43" s="373"/>
      <c r="T43" s="373">
        <f>SUM(T40:T42)</f>
        <v>844516</v>
      </c>
      <c r="U43" s="373"/>
      <c r="V43" s="373">
        <f>SUM(V40:V42)</f>
        <v>459699</v>
      </c>
      <c r="W43" s="374"/>
      <c r="X43" s="373">
        <f>SUM(X40:X42)</f>
        <v>35773</v>
      </c>
      <c r="Y43" s="373"/>
      <c r="Z43" s="373">
        <f>SUM(Z40:Z42)</f>
        <v>789224</v>
      </c>
      <c r="AA43" s="373"/>
      <c r="AB43" s="373">
        <f>SUM(AB40:AB42)</f>
        <v>504098</v>
      </c>
      <c r="AC43" s="375"/>
      <c r="AD43" s="372">
        <f>SUM(AD40:AD42)</f>
        <v>35719</v>
      </c>
      <c r="AE43" s="373"/>
      <c r="AF43" s="373">
        <f>SUM(AF40:AF42)</f>
        <v>898493</v>
      </c>
      <c r="AG43" s="373"/>
      <c r="AH43" s="373">
        <f>SUM(AH40:AH42)</f>
        <v>511348</v>
      </c>
      <c r="AI43" s="375"/>
      <c r="AJ43" s="372">
        <f>SUM(AJ40:AJ42)</f>
        <v>35831</v>
      </c>
      <c r="AK43" s="373"/>
      <c r="AL43" s="373">
        <f>SUM(AL40:AL42)</f>
        <v>910637</v>
      </c>
      <c r="AM43" s="373"/>
      <c r="AN43" s="373">
        <f>SUM(AN40:AN42)</f>
        <v>496223</v>
      </c>
      <c r="AO43" s="375"/>
      <c r="AP43" s="332"/>
    </row>
    <row r="44" spans="1:42" ht="18" customHeight="1">
      <c r="B44" s="322" t="s">
        <v>185</v>
      </c>
      <c r="Q44" s="376"/>
    </row>
    <row r="45" spans="1:42" ht="18" customHeight="1">
      <c r="L45" s="377"/>
      <c r="M45" s="377"/>
      <c r="Q45" s="376"/>
    </row>
    <row r="46" spans="1:42" ht="18" customHeight="1">
      <c r="Q46" s="376"/>
    </row>
    <row r="47" spans="1:42" ht="18" customHeight="1">
      <c r="Q47" s="376"/>
    </row>
    <row r="48" spans="1:42" ht="18" customHeight="1">
      <c r="Q48" s="376"/>
    </row>
    <row r="49" spans="17:17" ht="18" customHeight="1">
      <c r="Q49" s="376"/>
    </row>
    <row r="50" spans="17:17" ht="18" customHeight="1">
      <c r="Q50" s="376"/>
    </row>
    <row r="51" spans="17:17" ht="18" customHeight="1">
      <c r="Q51" s="376"/>
    </row>
    <row r="52" spans="17:17" ht="18" customHeight="1">
      <c r="Q52" s="376"/>
    </row>
    <row r="53" spans="17:17" ht="18" customHeight="1">
      <c r="Q53" s="376"/>
    </row>
    <row r="54" spans="17:17" ht="18" customHeight="1">
      <c r="Q54" s="376"/>
    </row>
    <row r="55" spans="17:17" ht="18" customHeight="1">
      <c r="Q55" s="376"/>
    </row>
    <row r="56" spans="17:17" ht="18" customHeight="1">
      <c r="Q56" s="376"/>
    </row>
    <row r="57" spans="17:17" ht="18" customHeight="1">
      <c r="Q57" s="376"/>
    </row>
    <row r="58" spans="17:17" ht="18" customHeight="1">
      <c r="Q58" s="376"/>
    </row>
    <row r="59" spans="17:17" ht="18" customHeight="1">
      <c r="Q59" s="376"/>
    </row>
    <row r="60" spans="17:17" ht="18" customHeight="1">
      <c r="Q60" s="376"/>
    </row>
    <row r="61" spans="17:17" ht="18" customHeight="1">
      <c r="Q61" s="376"/>
    </row>
    <row r="62" spans="17:17" ht="18" customHeight="1">
      <c r="Q62" s="376"/>
    </row>
    <row r="63" spans="17:17" ht="18" customHeight="1">
      <c r="Q63" s="376"/>
    </row>
    <row r="64" spans="17:17" ht="18" customHeight="1">
      <c r="Q64" s="376"/>
    </row>
    <row r="65" spans="17:17" ht="18" customHeight="1">
      <c r="Q65" s="376"/>
    </row>
    <row r="66" spans="17:17" ht="18" customHeight="1">
      <c r="Q66" s="376"/>
    </row>
    <row r="67" spans="17:17" ht="18" customHeight="1">
      <c r="Q67" s="376"/>
    </row>
    <row r="68" spans="17:17" ht="18" customHeight="1">
      <c r="Q68" s="376"/>
    </row>
    <row r="69" spans="17:17" ht="18" customHeight="1">
      <c r="Q69" s="376"/>
    </row>
    <row r="70" spans="17:17" ht="18" customHeight="1">
      <c r="Q70" s="376"/>
    </row>
    <row r="71" spans="17:17" ht="18" customHeight="1">
      <c r="Q71" s="376"/>
    </row>
    <row r="72" spans="17:17" ht="18" customHeight="1">
      <c r="Q72" s="376"/>
    </row>
    <row r="73" spans="17:17" ht="18" customHeight="1">
      <c r="Q73" s="376"/>
    </row>
    <row r="74" spans="17:17" ht="18" customHeight="1">
      <c r="Q74" s="376"/>
    </row>
    <row r="75" spans="17:17" ht="18" customHeight="1">
      <c r="Q75" s="376"/>
    </row>
    <row r="76" spans="17:17" ht="18" customHeight="1">
      <c r="Q76" s="376"/>
    </row>
    <row r="77" spans="17:17" ht="18" customHeight="1">
      <c r="Q77" s="376"/>
    </row>
    <row r="78" spans="17:17" ht="18" customHeight="1">
      <c r="Q78" s="376"/>
    </row>
    <row r="79" spans="17:17" ht="18" customHeight="1">
      <c r="Q79" s="376"/>
    </row>
  </sheetData>
  <mergeCells count="40">
    <mergeCell ref="G43:J43"/>
    <mergeCell ref="G39:J39"/>
    <mergeCell ref="G35:J35"/>
    <mergeCell ref="G32:J32"/>
    <mergeCell ref="G2:G3"/>
    <mergeCell ref="J2:J3"/>
    <mergeCell ref="G7:J7"/>
    <mergeCell ref="G10:J10"/>
    <mergeCell ref="G27:J27"/>
    <mergeCell ref="C29:K29"/>
    <mergeCell ref="B34:D34"/>
    <mergeCell ref="B37:D38"/>
    <mergeCell ref="B41:D42"/>
    <mergeCell ref="B30:D32"/>
    <mergeCell ref="B2:D3"/>
    <mergeCell ref="B5:D6"/>
    <mergeCell ref="A24:B29"/>
    <mergeCell ref="D25:D26"/>
    <mergeCell ref="L2:P2"/>
    <mergeCell ref="R2:V2"/>
    <mergeCell ref="B9:D9"/>
    <mergeCell ref="D23:J23"/>
    <mergeCell ref="D12:D13"/>
    <mergeCell ref="D16:D17"/>
    <mergeCell ref="D20:D21"/>
    <mergeCell ref="G22:J22"/>
    <mergeCell ref="G18:J18"/>
    <mergeCell ref="G14:J14"/>
    <mergeCell ref="AJ2:AO2"/>
    <mergeCell ref="AJ3:AK3"/>
    <mergeCell ref="AL3:AM3"/>
    <mergeCell ref="AN3:AO3"/>
    <mergeCell ref="X3:Y3"/>
    <mergeCell ref="AD2:AI2"/>
    <mergeCell ref="X2:AC2"/>
    <mergeCell ref="AB3:AC3"/>
    <mergeCell ref="AH3:AI3"/>
    <mergeCell ref="AF3:AG3"/>
    <mergeCell ref="AD3:AE3"/>
    <mergeCell ref="Z3:AA3"/>
  </mergeCells>
  <phoneticPr fontId="7"/>
  <printOptions horizontalCentered="1" gridLinesSet="0"/>
  <pageMargins left="0.59055118110236227" right="0.59055118110236227" top="0.74803149606299213" bottom="0.62992125984251968" header="0.51181102362204722" footer="0.31496062992125984"/>
  <pageSetup paperSize="9" scale="94" firstPageNumber="94" fitToWidth="2" orientation="portrait" blackAndWhite="1" useFirstPageNumber="1" r:id="rId1"/>
  <headerFooter scaleWithDoc="0" alignWithMargins="0">
    <oddFooter>&amp;C&amp;"游明朝,標準"&amp;10&amp;P</oddFooter>
  </headerFooter>
  <colBreaks count="1" manualBreakCount="1">
    <brk id="23" max="43"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X41"/>
  <sheetViews>
    <sheetView view="pageBreakPreview" zoomScaleNormal="115" workbookViewId="0">
      <pane xSplit="7" ySplit="3" topLeftCell="H4" activePane="bottomRight" state="frozen"/>
      <selection activeCell="P26" sqref="P26"/>
      <selection pane="topRight" activeCell="P26" sqref="P26"/>
      <selection pane="bottomLeft" activeCell="P26" sqref="P26"/>
      <selection pane="bottomRight" activeCell="P26" sqref="P26"/>
    </sheetView>
  </sheetViews>
  <sheetFormatPr defaultRowHeight="24.95" customHeight="1"/>
  <cols>
    <col min="1" max="1" width="0.625" style="27" customWidth="1"/>
    <col min="2" max="2" width="1.875" style="27" customWidth="1"/>
    <col min="3" max="3" width="2.125" style="27" customWidth="1"/>
    <col min="4" max="4" width="0.5" style="27" customWidth="1"/>
    <col min="5" max="5" width="0.625" style="27" customWidth="1"/>
    <col min="6" max="6" width="8.875" style="27" customWidth="1"/>
    <col min="7" max="7" width="0.875" style="27" customWidth="1"/>
    <col min="8" max="8" width="14.125" style="27" customWidth="1"/>
    <col min="9" max="9" width="0.625" style="27" customWidth="1"/>
    <col min="10" max="10" width="14.125" style="27" customWidth="1"/>
    <col min="11" max="11" width="0.625" style="27" customWidth="1"/>
    <col min="12" max="12" width="14.125" style="27" customWidth="1"/>
    <col min="13" max="13" width="0.625" style="27" customWidth="1"/>
    <col min="14" max="14" width="14.125" style="27" customWidth="1"/>
    <col min="15" max="15" width="0.625" style="27" customWidth="1"/>
    <col min="16" max="16" width="14.125" style="27" customWidth="1"/>
    <col min="17" max="17" width="0.625" style="27" customWidth="1"/>
    <col min="18" max="18" width="9" style="27"/>
    <col min="19" max="19" width="9.75" style="27" bestFit="1" customWidth="1"/>
    <col min="20" max="16384" width="9" style="27"/>
  </cols>
  <sheetData>
    <row r="1" spans="1:17" ht="24.95" customHeight="1">
      <c r="A1" s="1" t="s">
        <v>182</v>
      </c>
      <c r="B1" s="10"/>
    </row>
    <row r="2" spans="1:17" ht="24.95" customHeight="1" thickBot="1">
      <c r="A2" s="23" t="s">
        <v>65</v>
      </c>
      <c r="B2" s="23"/>
      <c r="P2" s="20"/>
      <c r="Q2" s="7" t="s">
        <v>151</v>
      </c>
    </row>
    <row r="3" spans="1:17" ht="25.5" customHeight="1">
      <c r="A3" s="28"/>
      <c r="B3" s="28"/>
      <c r="C3" s="28"/>
      <c r="D3" s="28"/>
      <c r="E3" s="28"/>
      <c r="F3" s="28"/>
      <c r="G3" s="29"/>
      <c r="H3" s="405" t="s">
        <v>155</v>
      </c>
      <c r="I3" s="406"/>
      <c r="J3" s="405" t="s">
        <v>156</v>
      </c>
      <c r="K3" s="406"/>
      <c r="L3" s="405" t="s">
        <v>157</v>
      </c>
      <c r="M3" s="406"/>
      <c r="N3" s="405" t="s">
        <v>158</v>
      </c>
      <c r="O3" s="406"/>
      <c r="P3" s="378" t="s">
        <v>171</v>
      </c>
      <c r="Q3" s="379"/>
    </row>
    <row r="4" spans="1:17" ht="12" customHeight="1">
      <c r="B4" s="415" t="s">
        <v>128</v>
      </c>
      <c r="C4" s="30"/>
      <c r="D4" s="31"/>
      <c r="E4" s="32"/>
      <c r="F4" s="21"/>
      <c r="G4" s="22"/>
      <c r="H4" s="33"/>
      <c r="I4" s="33"/>
      <c r="J4" s="33"/>
      <c r="K4" s="33"/>
      <c r="L4" s="33"/>
      <c r="M4" s="33"/>
      <c r="N4" s="103"/>
      <c r="O4" s="33"/>
      <c r="P4" s="103"/>
    </row>
    <row r="5" spans="1:17" ht="20.25" customHeight="1">
      <c r="B5" s="416"/>
      <c r="C5" s="409" t="s">
        <v>66</v>
      </c>
      <c r="D5" s="35"/>
      <c r="E5" s="34"/>
      <c r="F5" s="36" t="s">
        <v>67</v>
      </c>
      <c r="G5" s="37"/>
      <c r="H5" s="104">
        <v>602866349</v>
      </c>
      <c r="I5" s="105"/>
      <c r="J5" s="219">
        <v>623770746</v>
      </c>
      <c r="K5" s="223"/>
      <c r="L5" s="104">
        <v>570270025</v>
      </c>
      <c r="M5" s="105"/>
      <c r="N5" s="306" t="s">
        <v>49</v>
      </c>
      <c r="O5" s="105"/>
      <c r="P5" s="104" t="s">
        <v>111</v>
      </c>
    </row>
    <row r="6" spans="1:17" ht="4.5" customHeight="1">
      <c r="B6" s="417"/>
      <c r="C6" s="409"/>
      <c r="D6" s="35"/>
      <c r="E6" s="34"/>
      <c r="F6" s="12"/>
      <c r="G6" s="22"/>
      <c r="H6" s="106"/>
      <c r="I6" s="107"/>
      <c r="J6" s="220"/>
      <c r="K6" s="224"/>
      <c r="L6" s="106"/>
      <c r="M6" s="107"/>
      <c r="N6" s="106"/>
      <c r="O6" s="107"/>
      <c r="P6" s="106"/>
    </row>
    <row r="7" spans="1:17" ht="20.25" customHeight="1">
      <c r="B7" s="417"/>
      <c r="C7" s="409"/>
      <c r="D7" s="35"/>
      <c r="E7" s="34"/>
      <c r="F7" s="8" t="s">
        <v>68</v>
      </c>
      <c r="G7" s="22"/>
      <c r="H7" s="106">
        <v>170307817</v>
      </c>
      <c r="I7" s="107"/>
      <c r="J7" s="220">
        <v>175216636</v>
      </c>
      <c r="K7" s="224"/>
      <c r="L7" s="106">
        <v>176523772</v>
      </c>
      <c r="M7" s="107"/>
      <c r="N7" s="307">
        <v>156804421</v>
      </c>
      <c r="O7" s="107"/>
      <c r="P7" s="106" t="s">
        <v>49</v>
      </c>
    </row>
    <row r="8" spans="1:17" ht="4.5" customHeight="1">
      <c r="B8" s="417"/>
      <c r="C8" s="409"/>
      <c r="D8" s="35"/>
      <c r="E8" s="34"/>
      <c r="F8" s="12"/>
      <c r="G8" s="22"/>
      <c r="H8" s="106"/>
      <c r="I8" s="107"/>
      <c r="J8" s="106"/>
      <c r="K8" s="107"/>
      <c r="L8" s="220"/>
      <c r="M8" s="107"/>
      <c r="N8" s="106"/>
      <c r="O8" s="107"/>
      <c r="P8" s="106"/>
    </row>
    <row r="9" spans="1:17" ht="20.25" customHeight="1">
      <c r="B9" s="416"/>
      <c r="C9" s="409"/>
      <c r="D9" s="35"/>
      <c r="E9" s="34"/>
      <c r="F9" s="38" t="s">
        <v>69</v>
      </c>
      <c r="G9" s="39"/>
      <c r="H9" s="108">
        <v>186442370</v>
      </c>
      <c r="I9" s="109"/>
      <c r="J9" s="108">
        <v>188524392</v>
      </c>
      <c r="K9" s="109"/>
      <c r="L9" s="221">
        <v>191158744</v>
      </c>
      <c r="M9" s="109"/>
      <c r="N9" s="108">
        <v>214066454</v>
      </c>
      <c r="O9" s="109"/>
      <c r="P9" s="187">
        <v>221797282</v>
      </c>
    </row>
    <row r="10" spans="1:17" ht="12" customHeight="1">
      <c r="A10" s="40"/>
      <c r="B10" s="418"/>
      <c r="C10" s="41"/>
      <c r="D10" s="42"/>
      <c r="E10" s="41"/>
      <c r="F10" s="24"/>
      <c r="G10" s="25"/>
      <c r="H10" s="103"/>
      <c r="I10" s="33"/>
      <c r="J10" s="103"/>
      <c r="K10" s="33"/>
      <c r="L10" s="220"/>
      <c r="M10" s="107"/>
      <c r="N10" s="106"/>
      <c r="O10" s="33"/>
      <c r="P10" s="103"/>
    </row>
    <row r="11" spans="1:17" ht="20.25" customHeight="1">
      <c r="B11" s="415" t="s">
        <v>55</v>
      </c>
      <c r="C11" s="30"/>
      <c r="D11" s="43"/>
      <c r="E11" s="32"/>
      <c r="F11" s="12"/>
      <c r="G11" s="22"/>
      <c r="H11" s="103"/>
      <c r="I11" s="33"/>
      <c r="J11" s="103"/>
      <c r="K11" s="33"/>
      <c r="L11" s="220"/>
      <c r="M11" s="107"/>
      <c r="N11" s="106"/>
      <c r="O11" s="33"/>
      <c r="P11" s="103"/>
    </row>
    <row r="12" spans="1:17" ht="20.25" customHeight="1">
      <c r="B12" s="416"/>
      <c r="C12" s="408"/>
      <c r="D12" s="45"/>
      <c r="E12" s="44"/>
      <c r="F12" s="36" t="s">
        <v>67</v>
      </c>
      <c r="G12" s="22"/>
      <c r="H12" s="104">
        <v>1207931.1326614439</v>
      </c>
      <c r="I12" s="105"/>
      <c r="J12" s="219">
        <v>1237426.7656178398</v>
      </c>
      <c r="K12" s="219"/>
      <c r="L12" s="219">
        <v>1120617.708380413</v>
      </c>
      <c r="M12" s="105"/>
      <c r="N12" s="219" t="s">
        <v>49</v>
      </c>
      <c r="O12" s="105"/>
      <c r="P12" s="104" t="s">
        <v>49</v>
      </c>
    </row>
    <row r="13" spans="1:17" ht="4.5" customHeight="1">
      <c r="B13" s="417"/>
      <c r="C13" s="408"/>
      <c r="D13" s="45"/>
      <c r="E13" s="44"/>
      <c r="F13" s="12"/>
      <c r="G13" s="22"/>
      <c r="H13" s="106"/>
      <c r="I13" s="107"/>
      <c r="J13" s="220"/>
      <c r="K13" s="224"/>
      <c r="L13" s="220"/>
      <c r="M13" s="107"/>
      <c r="N13" s="220"/>
      <c r="O13" s="107"/>
      <c r="P13" s="106"/>
    </row>
    <row r="14" spans="1:17" ht="20.25" customHeight="1">
      <c r="B14" s="417"/>
      <c r="C14" s="408"/>
      <c r="D14" s="45"/>
      <c r="E14" s="44"/>
      <c r="F14" s="8" t="s">
        <v>68</v>
      </c>
      <c r="G14" s="22"/>
      <c r="H14" s="106">
        <v>341236.68476627464</v>
      </c>
      <c r="I14" s="107"/>
      <c r="J14" s="220">
        <v>347592.0545461399</v>
      </c>
      <c r="K14" s="220"/>
      <c r="L14" s="220">
        <v>346880.69893434522</v>
      </c>
      <c r="M14" s="107"/>
      <c r="N14" s="220">
        <f>N7/N$26*1000</f>
        <v>304765.16640136519</v>
      </c>
      <c r="O14" s="107"/>
      <c r="P14" s="106" t="s">
        <v>49</v>
      </c>
    </row>
    <row r="15" spans="1:17" ht="4.5" customHeight="1">
      <c r="B15" s="417"/>
      <c r="C15" s="408"/>
      <c r="D15" s="45"/>
      <c r="E15" s="44"/>
      <c r="F15" s="12"/>
      <c r="G15" s="22"/>
      <c r="H15" s="106"/>
      <c r="I15" s="107"/>
      <c r="J15" s="106"/>
      <c r="K15" s="107"/>
      <c r="L15" s="220"/>
      <c r="M15" s="107"/>
      <c r="N15" s="106"/>
      <c r="O15" s="107"/>
      <c r="P15" s="103"/>
    </row>
    <row r="16" spans="1:17" ht="20.25" customHeight="1">
      <c r="B16" s="416"/>
      <c r="C16" s="408"/>
      <c r="D16" s="45"/>
      <c r="E16" s="44"/>
      <c r="F16" s="38" t="s">
        <v>69</v>
      </c>
      <c r="G16" s="22"/>
      <c r="H16" s="108">
        <v>373564.62762227253</v>
      </c>
      <c r="I16" s="109"/>
      <c r="J16" s="108">
        <v>373991.77522927593</v>
      </c>
      <c r="K16" s="109"/>
      <c r="L16" s="221">
        <v>375639.37125777919</v>
      </c>
      <c r="M16" s="109"/>
      <c r="N16" s="108">
        <v>416059.68797436001</v>
      </c>
      <c r="O16" s="109"/>
      <c r="P16" s="110">
        <f>P9/P$26*1000</f>
        <v>426077.65927200916</v>
      </c>
    </row>
    <row r="17" spans="1:24" ht="15" customHeight="1">
      <c r="A17" s="40"/>
      <c r="B17" s="418"/>
      <c r="C17" s="41"/>
      <c r="D17" s="42"/>
      <c r="E17" s="41"/>
      <c r="F17" s="24"/>
      <c r="G17" s="25"/>
      <c r="H17" s="103"/>
      <c r="I17" s="33"/>
      <c r="J17" s="103"/>
      <c r="K17" s="33"/>
      <c r="L17" s="220"/>
      <c r="M17" s="107"/>
      <c r="N17" s="106"/>
      <c r="O17" s="33"/>
      <c r="P17" s="103"/>
      <c r="Q17" s="46"/>
      <c r="R17" s="47"/>
      <c r="S17" s="21"/>
      <c r="T17" s="33"/>
      <c r="U17" s="33"/>
      <c r="V17" s="33"/>
      <c r="W17" s="33"/>
      <c r="X17" s="33"/>
    </row>
    <row r="18" spans="1:24" ht="20.25" customHeight="1">
      <c r="B18" s="411" t="s">
        <v>55</v>
      </c>
      <c r="C18" s="30"/>
      <c r="D18" s="43"/>
      <c r="E18" s="32"/>
      <c r="F18" s="12"/>
      <c r="G18" s="22"/>
      <c r="H18" s="103"/>
      <c r="I18" s="33"/>
      <c r="J18" s="103"/>
      <c r="K18" s="33"/>
      <c r="L18" s="220"/>
      <c r="M18" s="107"/>
      <c r="N18" s="106"/>
      <c r="O18" s="33"/>
      <c r="P18" s="103"/>
    </row>
    <row r="19" spans="1:24" ht="20.25" customHeight="1">
      <c r="B19" s="412"/>
      <c r="C19" s="409"/>
      <c r="D19" s="35"/>
      <c r="E19" s="34"/>
      <c r="F19" s="36" t="s">
        <v>67</v>
      </c>
      <c r="G19" s="22"/>
      <c r="H19" s="104">
        <v>557082.52193478937</v>
      </c>
      <c r="I19" s="105"/>
      <c r="J19" s="219">
        <v>575076.70138677605</v>
      </c>
      <c r="K19" s="219"/>
      <c r="L19" s="219">
        <v>524928.29376910592</v>
      </c>
      <c r="M19" s="105"/>
      <c r="N19" s="219" t="s">
        <v>49</v>
      </c>
      <c r="O19" s="105"/>
      <c r="P19" s="104" t="s">
        <v>49</v>
      </c>
    </row>
    <row r="20" spans="1:24" ht="4.5" customHeight="1">
      <c r="B20" s="413"/>
      <c r="C20" s="409"/>
      <c r="D20" s="35"/>
      <c r="E20" s="34"/>
      <c r="F20" s="12"/>
      <c r="G20" s="22"/>
      <c r="H20" s="106"/>
      <c r="I20" s="107"/>
      <c r="J20" s="220"/>
      <c r="K20" s="224"/>
      <c r="L20" s="220"/>
      <c r="M20" s="107"/>
      <c r="N20" s="220"/>
      <c r="O20" s="107"/>
      <c r="P20" s="106"/>
    </row>
    <row r="21" spans="1:24" ht="20.25" customHeight="1">
      <c r="B21" s="413"/>
      <c r="C21" s="409"/>
      <c r="D21" s="35"/>
      <c r="E21" s="34"/>
      <c r="F21" s="8" t="s">
        <v>68</v>
      </c>
      <c r="G21" s="22"/>
      <c r="H21" s="106">
        <v>157374.03216640407</v>
      </c>
      <c r="I21" s="107"/>
      <c r="J21" s="220">
        <v>161538.52309541852</v>
      </c>
      <c r="K21" s="220"/>
      <c r="L21" s="220">
        <v>162488.50261005157</v>
      </c>
      <c r="M21" s="107"/>
      <c r="N21" s="220">
        <f>N7/N$29*1000</f>
        <v>144033.14597917272</v>
      </c>
      <c r="O21" s="107"/>
      <c r="P21" s="106" t="s">
        <v>49</v>
      </c>
    </row>
    <row r="22" spans="1:24" ht="4.5" customHeight="1">
      <c r="B22" s="413"/>
      <c r="C22" s="409"/>
      <c r="D22" s="35"/>
      <c r="E22" s="34"/>
      <c r="F22" s="12"/>
      <c r="G22" s="22"/>
      <c r="H22" s="106"/>
      <c r="I22" s="107"/>
      <c r="J22" s="106"/>
      <c r="K22" s="107"/>
      <c r="L22" s="220"/>
      <c r="M22" s="107"/>
      <c r="N22" s="106"/>
      <c r="O22" s="107"/>
      <c r="P22" s="103"/>
    </row>
    <row r="23" spans="1:24" ht="20.25" customHeight="1">
      <c r="B23" s="412"/>
      <c r="C23" s="409"/>
      <c r="D23" s="35"/>
      <c r="E23" s="34"/>
      <c r="F23" s="38" t="s">
        <v>69</v>
      </c>
      <c r="G23" s="22"/>
      <c r="H23" s="108">
        <v>172283.26949643545</v>
      </c>
      <c r="I23" s="109"/>
      <c r="J23" s="108">
        <v>173807.422322283</v>
      </c>
      <c r="K23" s="109"/>
      <c r="L23" s="221">
        <v>175959.85923855161</v>
      </c>
      <c r="M23" s="109"/>
      <c r="N23" s="108">
        <v>196631.34892239972</v>
      </c>
      <c r="O23" s="109"/>
      <c r="P23" s="110">
        <f>P9/P$29*1000</f>
        <v>203434.65934366296</v>
      </c>
    </row>
    <row r="24" spans="1:24" ht="18.75" customHeight="1">
      <c r="A24" s="40"/>
      <c r="B24" s="414"/>
      <c r="C24" s="41"/>
      <c r="D24" s="42"/>
      <c r="E24" s="41"/>
      <c r="F24" s="26"/>
      <c r="G24" s="25"/>
      <c r="H24" s="106"/>
      <c r="I24" s="107"/>
      <c r="J24" s="106"/>
      <c r="K24" s="107"/>
      <c r="L24" s="220"/>
      <c r="M24" s="107"/>
      <c r="N24" s="106"/>
      <c r="O24" s="33"/>
      <c r="P24" s="103"/>
    </row>
    <row r="25" spans="1:24" ht="6" customHeight="1">
      <c r="B25" s="48"/>
      <c r="C25" s="32"/>
      <c r="D25" s="32"/>
      <c r="E25" s="32"/>
      <c r="F25" s="21"/>
      <c r="G25" s="22"/>
      <c r="H25" s="106"/>
      <c r="I25" s="107"/>
      <c r="J25" s="106"/>
      <c r="K25" s="107"/>
      <c r="L25" s="220"/>
      <c r="M25" s="107"/>
      <c r="N25" s="106"/>
      <c r="O25" s="33"/>
      <c r="P25" s="103"/>
    </row>
    <row r="26" spans="1:24" ht="22.5" customHeight="1">
      <c r="B26" s="410" t="s">
        <v>70</v>
      </c>
      <c r="C26" s="410"/>
      <c r="D26" s="410"/>
      <c r="E26" s="410"/>
      <c r="F26" s="410"/>
      <c r="G26" s="49"/>
      <c r="H26" s="106">
        <v>499090</v>
      </c>
      <c r="I26" s="107"/>
      <c r="J26" s="106">
        <v>504087</v>
      </c>
      <c r="K26" s="107"/>
      <c r="L26" s="220">
        <v>508889</v>
      </c>
      <c r="M26" s="107"/>
      <c r="N26" s="111">
        <v>514509</v>
      </c>
      <c r="O26" s="112"/>
      <c r="P26" s="113">
        <v>520556</v>
      </c>
    </row>
    <row r="27" spans="1:24" ht="6" customHeight="1">
      <c r="A27" s="40"/>
      <c r="B27" s="50"/>
      <c r="C27" s="50"/>
      <c r="D27" s="50"/>
      <c r="E27" s="50"/>
      <c r="F27" s="50"/>
      <c r="G27" s="51"/>
      <c r="H27" s="106"/>
      <c r="I27" s="107"/>
      <c r="J27" s="106"/>
      <c r="K27" s="107"/>
      <c r="L27" s="220"/>
      <c r="M27" s="107"/>
      <c r="N27" s="106"/>
      <c r="O27" s="107"/>
      <c r="P27" s="106"/>
    </row>
    <row r="28" spans="1:24" ht="6" customHeight="1">
      <c r="B28" s="52"/>
      <c r="C28" s="52"/>
      <c r="D28" s="52"/>
      <c r="E28" s="52"/>
      <c r="F28" s="52"/>
      <c r="G28" s="53"/>
      <c r="H28" s="106"/>
      <c r="I28" s="107"/>
      <c r="J28" s="106"/>
      <c r="K28" s="107"/>
      <c r="L28" s="220"/>
      <c r="M28" s="107"/>
      <c r="N28" s="106"/>
      <c r="O28" s="107"/>
      <c r="P28" s="106"/>
    </row>
    <row r="29" spans="1:24" ht="21.75" customHeight="1">
      <c r="A29" s="47"/>
      <c r="B29" s="410" t="s">
        <v>71</v>
      </c>
      <c r="C29" s="410"/>
      <c r="D29" s="410"/>
      <c r="E29" s="410"/>
      <c r="F29" s="410"/>
      <c r="G29" s="49"/>
      <c r="H29" s="111">
        <v>1082185</v>
      </c>
      <c r="I29" s="112"/>
      <c r="J29" s="111">
        <v>1084674</v>
      </c>
      <c r="K29" s="112"/>
      <c r="L29" s="222">
        <v>1086377</v>
      </c>
      <c r="M29" s="112"/>
      <c r="N29" s="111">
        <v>1088669</v>
      </c>
      <c r="O29" s="112"/>
      <c r="P29" s="113">
        <v>1090263</v>
      </c>
      <c r="Q29" s="47"/>
    </row>
    <row r="30" spans="1:24" ht="6" customHeight="1" thickBot="1">
      <c r="A30" s="54"/>
      <c r="B30" s="55"/>
      <c r="C30" s="55"/>
      <c r="D30" s="55"/>
      <c r="E30" s="55"/>
      <c r="F30" s="55"/>
      <c r="G30" s="56"/>
      <c r="H30" s="114"/>
      <c r="I30" s="115"/>
      <c r="J30" s="114"/>
      <c r="K30" s="115"/>
      <c r="L30" s="114"/>
      <c r="M30" s="115"/>
      <c r="N30" s="114"/>
      <c r="O30" s="115"/>
      <c r="P30" s="114"/>
      <c r="Q30" s="54"/>
    </row>
    <row r="31" spans="1:24" ht="4.5" customHeight="1">
      <c r="B31" s="57"/>
      <c r="C31" s="57"/>
      <c r="D31" s="57"/>
      <c r="E31" s="57"/>
      <c r="F31" s="57"/>
      <c r="G31" s="58"/>
      <c r="H31" s="59"/>
      <c r="I31" s="59"/>
      <c r="J31" s="59"/>
      <c r="K31" s="59"/>
      <c r="L31" s="59"/>
      <c r="M31" s="59"/>
      <c r="N31" s="59"/>
      <c r="O31" s="59"/>
      <c r="P31" s="59"/>
    </row>
    <row r="32" spans="1:24" ht="16.5" customHeight="1">
      <c r="B32" s="6" t="s">
        <v>136</v>
      </c>
      <c r="C32" s="6"/>
      <c r="D32" s="6"/>
      <c r="E32" s="6"/>
      <c r="F32" s="6"/>
      <c r="G32" s="6"/>
      <c r="H32" s="6"/>
      <c r="I32" s="6"/>
      <c r="J32" s="6"/>
      <c r="K32" s="6"/>
      <c r="L32" s="6"/>
      <c r="M32" s="6"/>
      <c r="N32" s="6"/>
      <c r="O32" s="6"/>
      <c r="P32" s="6"/>
    </row>
    <row r="33" spans="2:16" ht="16.5" customHeight="1">
      <c r="B33" s="6" t="s">
        <v>138</v>
      </c>
      <c r="C33" s="6"/>
      <c r="D33" s="6"/>
      <c r="E33" s="6"/>
      <c r="F33" s="6"/>
      <c r="G33" s="6"/>
      <c r="H33" s="6"/>
      <c r="I33" s="6"/>
      <c r="J33" s="6"/>
      <c r="K33" s="6"/>
      <c r="L33" s="6"/>
      <c r="M33" s="6"/>
      <c r="N33" s="6"/>
      <c r="O33" s="6"/>
      <c r="P33" s="6"/>
    </row>
    <row r="34" spans="2:16" ht="16.5" customHeight="1">
      <c r="B34" s="60" t="s">
        <v>137</v>
      </c>
      <c r="C34" s="6"/>
      <c r="D34" s="6"/>
      <c r="E34" s="6"/>
      <c r="F34" s="6"/>
      <c r="G34" s="6"/>
      <c r="H34" s="6"/>
      <c r="I34" s="6"/>
      <c r="J34" s="6"/>
      <c r="K34" s="6"/>
      <c r="L34" s="6"/>
      <c r="M34" s="6"/>
      <c r="N34" s="6"/>
      <c r="O34" s="6"/>
      <c r="P34" s="6"/>
    </row>
    <row r="35" spans="2:16" ht="16.5" customHeight="1">
      <c r="B35" s="6"/>
      <c r="C35" s="6"/>
      <c r="D35" s="6"/>
      <c r="E35" s="6"/>
      <c r="F35" s="6"/>
      <c r="G35" s="6"/>
      <c r="H35" s="6"/>
      <c r="I35" s="6"/>
      <c r="J35" s="6"/>
      <c r="K35" s="6"/>
      <c r="L35" s="6"/>
      <c r="M35" s="6"/>
      <c r="N35" s="6"/>
      <c r="O35" s="6"/>
      <c r="P35" s="6"/>
    </row>
    <row r="36" spans="2:16" ht="16.5" customHeight="1">
      <c r="B36" s="6"/>
      <c r="C36" s="6"/>
      <c r="D36" s="6"/>
      <c r="E36" s="6"/>
      <c r="F36" s="6"/>
      <c r="G36" s="6"/>
      <c r="H36" s="6"/>
      <c r="I36" s="6"/>
      <c r="J36" s="6"/>
      <c r="K36" s="6"/>
      <c r="L36" s="6"/>
      <c r="M36" s="6"/>
      <c r="N36" s="6"/>
      <c r="O36" s="6"/>
      <c r="P36" s="6"/>
    </row>
    <row r="37" spans="2:16" ht="16.5" customHeight="1">
      <c r="B37" s="6"/>
      <c r="C37" s="6"/>
      <c r="D37" s="6"/>
      <c r="E37" s="6"/>
      <c r="F37" s="6"/>
      <c r="G37" s="6"/>
      <c r="H37" s="6"/>
      <c r="I37" s="6"/>
      <c r="J37" s="6"/>
      <c r="K37" s="6"/>
      <c r="L37" s="6"/>
      <c r="M37" s="6"/>
      <c r="N37" s="6"/>
      <c r="O37" s="6"/>
      <c r="P37" s="6"/>
    </row>
    <row r="38" spans="2:16" ht="16.5" customHeight="1">
      <c r="B38" s="6"/>
      <c r="C38" s="6"/>
      <c r="D38" s="6"/>
      <c r="E38" s="6"/>
      <c r="F38" s="6"/>
      <c r="G38" s="6"/>
      <c r="H38" s="6"/>
      <c r="I38" s="6"/>
      <c r="J38" s="6"/>
      <c r="K38" s="6"/>
      <c r="L38" s="6"/>
      <c r="M38" s="6"/>
      <c r="N38" s="6"/>
      <c r="O38" s="6"/>
      <c r="P38" s="6"/>
    </row>
    <row r="39" spans="2:16" ht="16.5" customHeight="1">
      <c r="B39" s="6"/>
      <c r="C39" s="6"/>
      <c r="D39" s="6"/>
      <c r="E39" s="6"/>
      <c r="F39" s="6"/>
      <c r="G39" s="6"/>
      <c r="H39" s="6"/>
      <c r="I39" s="6"/>
      <c r="J39" s="6"/>
      <c r="K39" s="6"/>
      <c r="L39" s="6"/>
      <c r="M39" s="6"/>
      <c r="N39" s="6"/>
      <c r="O39" s="6"/>
      <c r="P39" s="6"/>
    </row>
    <row r="40" spans="2:16" ht="16.5" customHeight="1">
      <c r="C40" s="6"/>
      <c r="D40" s="6"/>
      <c r="E40" s="6"/>
      <c r="F40" s="6"/>
      <c r="G40" s="6"/>
      <c r="H40" s="6"/>
      <c r="I40" s="6"/>
      <c r="J40" s="6"/>
      <c r="K40" s="6"/>
      <c r="L40" s="6"/>
      <c r="M40" s="6"/>
      <c r="N40" s="6"/>
      <c r="O40" s="6"/>
      <c r="P40" s="6"/>
    </row>
    <row r="41" spans="2:16" ht="16.5" customHeight="1">
      <c r="B41" s="407"/>
      <c r="C41" s="407"/>
      <c r="D41" s="407"/>
      <c r="E41" s="407"/>
      <c r="F41" s="407"/>
      <c r="G41" s="407"/>
      <c r="H41" s="407"/>
      <c r="I41" s="407"/>
      <c r="J41" s="407"/>
      <c r="K41" s="407"/>
      <c r="L41" s="407"/>
      <c r="M41" s="407"/>
      <c r="N41" s="407"/>
      <c r="O41" s="407"/>
      <c r="P41" s="407"/>
    </row>
  </sheetData>
  <mergeCells count="14">
    <mergeCell ref="N3:O3"/>
    <mergeCell ref="P3:Q3"/>
    <mergeCell ref="B41:P41"/>
    <mergeCell ref="C12:C16"/>
    <mergeCell ref="C19:C23"/>
    <mergeCell ref="B26:F26"/>
    <mergeCell ref="B29:F29"/>
    <mergeCell ref="L3:M3"/>
    <mergeCell ref="J3:K3"/>
    <mergeCell ref="H3:I3"/>
    <mergeCell ref="B18:B24"/>
    <mergeCell ref="B4:B10"/>
    <mergeCell ref="B11:B17"/>
    <mergeCell ref="C5:C9"/>
  </mergeCells>
  <phoneticPr fontId="7"/>
  <printOptions horizontalCentered="1" gridLinesSet="0"/>
  <pageMargins left="0.59055118110236227" right="0.59055118110236227" top="0.74803149606299213" bottom="0.62992125984251968" header="0.51181102362204722" footer="0.51181102362204722"/>
  <pageSetup paperSize="9" firstPageNumber="132" orientation="portrait" blackAndWhite="1" useFirstPageNumber="1" r:id="rId1"/>
  <headerFooter scaleWithDoc="0" alignWithMargins="0">
    <oddFooter>&amp;C&amp;"ＭＳ Ｐ明朝,標準"&amp;9- &amp;P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31"/>
  <sheetViews>
    <sheetView view="pageBreakPreview" topLeftCell="A7" zoomScaleNormal="100" workbookViewId="0">
      <selection activeCell="P26" sqref="P26"/>
    </sheetView>
  </sheetViews>
  <sheetFormatPr defaultRowHeight="23.1" customHeight="1"/>
  <cols>
    <col min="1" max="1" width="0.875" style="2" customWidth="1"/>
    <col min="2" max="2" width="11.625" style="2" customWidth="1"/>
    <col min="3" max="3" width="0.875" style="2" customWidth="1"/>
    <col min="4" max="9" width="12.625" style="2" customWidth="1"/>
    <col min="10" max="16384" width="9" style="2"/>
  </cols>
  <sheetData>
    <row r="1" spans="1:9" s="120" customFormat="1" ht="23.1" customHeight="1">
      <c r="B1" s="121" t="s">
        <v>86</v>
      </c>
      <c r="C1" s="121"/>
      <c r="D1" s="121"/>
      <c r="E1" s="121"/>
    </row>
    <row r="2" spans="1:9" s="122" customFormat="1" ht="23.1" customHeight="1" thickBot="1">
      <c r="B2" s="123" t="s">
        <v>87</v>
      </c>
      <c r="C2" s="124"/>
      <c r="D2" s="124"/>
      <c r="I2" s="125" t="s">
        <v>51</v>
      </c>
    </row>
    <row r="3" spans="1:9" s="122" customFormat="1" ht="22.5" customHeight="1">
      <c r="A3" s="126"/>
      <c r="B3" s="127" t="s">
        <v>0</v>
      </c>
      <c r="C3" s="128"/>
      <c r="D3" s="423" t="s">
        <v>88</v>
      </c>
      <c r="E3" s="424"/>
      <c r="F3" s="425"/>
      <c r="G3" s="419" t="s">
        <v>89</v>
      </c>
      <c r="H3" s="419" t="s">
        <v>90</v>
      </c>
      <c r="I3" s="421" t="s">
        <v>91</v>
      </c>
    </row>
    <row r="4" spans="1:9" s="122" customFormat="1" ht="22.5" customHeight="1">
      <c r="A4" s="129"/>
      <c r="B4" s="130" t="s">
        <v>141</v>
      </c>
      <c r="C4" s="131"/>
      <c r="D4" s="132" t="s">
        <v>1</v>
      </c>
      <c r="E4" s="132" t="s">
        <v>2</v>
      </c>
      <c r="F4" s="133" t="s">
        <v>3</v>
      </c>
      <c r="G4" s="420"/>
      <c r="H4" s="420"/>
      <c r="I4" s="422"/>
    </row>
    <row r="5" spans="1:9" s="122" customFormat="1" ht="23.1" customHeight="1">
      <c r="B5" s="284" t="s">
        <v>167</v>
      </c>
      <c r="C5" s="134"/>
      <c r="D5" s="135">
        <v>522698</v>
      </c>
      <c r="E5" s="136">
        <v>551228</v>
      </c>
      <c r="F5" s="136">
        <v>1073926</v>
      </c>
      <c r="G5" s="136">
        <v>492032</v>
      </c>
      <c r="H5" s="137">
        <v>1366.58</v>
      </c>
      <c r="I5" s="138">
        <v>786.3</v>
      </c>
    </row>
    <row r="6" spans="1:9" s="122" customFormat="1" ht="23.1" customHeight="1">
      <c r="B6" s="284" t="s">
        <v>144</v>
      </c>
      <c r="C6" s="134"/>
      <c r="D6" s="135">
        <v>527557</v>
      </c>
      <c r="E6" s="136">
        <v>555518</v>
      </c>
      <c r="F6" s="136">
        <v>1083075</v>
      </c>
      <c r="G6" s="136">
        <v>499884</v>
      </c>
      <c r="H6" s="137">
        <v>1377.43</v>
      </c>
      <c r="I6" s="138">
        <v>786.3</v>
      </c>
    </row>
    <row r="7" spans="1:9" s="122" customFormat="1" ht="23.1" customHeight="1">
      <c r="B7" s="284" t="s">
        <v>145</v>
      </c>
      <c r="C7" s="134"/>
      <c r="D7" s="135">
        <v>528702</v>
      </c>
      <c r="E7" s="139">
        <v>556361</v>
      </c>
      <c r="F7" s="136">
        <v>1085063</v>
      </c>
      <c r="G7" s="139">
        <v>504498</v>
      </c>
      <c r="H7" s="137">
        <v>1379.96</v>
      </c>
      <c r="I7" s="140">
        <v>786.3</v>
      </c>
    </row>
    <row r="8" spans="1:9" s="122" customFormat="1" ht="23.1" customHeight="1">
      <c r="B8" s="284" t="s">
        <v>160</v>
      </c>
      <c r="C8" s="134"/>
      <c r="D8" s="135">
        <v>529480</v>
      </c>
      <c r="E8" s="139">
        <v>557611</v>
      </c>
      <c r="F8" s="139">
        <v>1087091</v>
      </c>
      <c r="G8" s="139">
        <v>509617</v>
      </c>
      <c r="H8" s="141">
        <v>1382.54</v>
      </c>
      <c r="I8" s="140">
        <v>786.3</v>
      </c>
    </row>
    <row r="9" spans="1:9" s="122" customFormat="1" ht="23.1" customHeight="1">
      <c r="B9" s="284" t="s">
        <v>166</v>
      </c>
      <c r="C9" s="134"/>
      <c r="D9" s="135">
        <v>529982</v>
      </c>
      <c r="E9" s="139">
        <v>559149</v>
      </c>
      <c r="F9" s="139">
        <v>1089131</v>
      </c>
      <c r="G9" s="139">
        <v>514924</v>
      </c>
      <c r="H9" s="141">
        <v>1385.13</v>
      </c>
      <c r="I9" s="140">
        <v>786.35</v>
      </c>
    </row>
    <row r="10" spans="1:9" s="122" customFormat="1" ht="23.1" customHeight="1">
      <c r="A10" s="170"/>
      <c r="B10" s="284" t="s">
        <v>180</v>
      </c>
      <c r="C10" s="134"/>
      <c r="D10" s="171">
        <f>D11+SUM(D13:D15)+D17</f>
        <v>530292</v>
      </c>
      <c r="E10" s="172">
        <f>E11+SUM(E13:E15)+E17</f>
        <v>560314</v>
      </c>
      <c r="F10" s="172">
        <f>D10+E10</f>
        <v>1090606</v>
      </c>
      <c r="G10" s="172">
        <f>G11+SUM(G13:G15)+G17</f>
        <v>521215</v>
      </c>
      <c r="H10" s="173">
        <f>ROUND(F10/I10,2)</f>
        <v>1386.92</v>
      </c>
      <c r="I10" s="140">
        <v>786.35</v>
      </c>
    </row>
    <row r="11" spans="1:9" s="122" customFormat="1" ht="23.1" customHeight="1">
      <c r="A11" s="174"/>
      <c r="B11" s="160" t="s">
        <v>92</v>
      </c>
      <c r="C11" s="175"/>
      <c r="D11" s="177">
        <v>151108</v>
      </c>
      <c r="E11" s="178">
        <v>160284</v>
      </c>
      <c r="F11" s="164">
        <f t="shared" ref="F11:F17" si="0">SUM(D11:E11)</f>
        <v>311392</v>
      </c>
      <c r="G11" s="178">
        <v>162965</v>
      </c>
      <c r="H11" s="176">
        <f t="shared" ref="H11:H17" si="1">ROUND(F11/I11,2)</f>
        <v>1030.28</v>
      </c>
      <c r="I11" s="163">
        <v>302.24</v>
      </c>
    </row>
    <row r="12" spans="1:9" s="122" customFormat="1" ht="23.1" customHeight="1">
      <c r="B12" s="169" t="s">
        <v>47</v>
      </c>
      <c r="C12" s="146"/>
      <c r="D12" s="179">
        <v>35514</v>
      </c>
      <c r="E12" s="180">
        <v>38107</v>
      </c>
      <c r="F12" s="144">
        <f t="shared" si="0"/>
        <v>73621</v>
      </c>
      <c r="G12" s="181">
        <v>28504</v>
      </c>
      <c r="H12" s="145">
        <f t="shared" si="1"/>
        <v>283.16000000000003</v>
      </c>
      <c r="I12" s="136">
        <v>260</v>
      </c>
    </row>
    <row r="13" spans="1:9" s="122" customFormat="1" ht="23.1" customHeight="1">
      <c r="B13" s="142" t="s">
        <v>93</v>
      </c>
      <c r="C13" s="143"/>
      <c r="D13" s="182">
        <v>96280</v>
      </c>
      <c r="E13" s="181">
        <v>100203</v>
      </c>
      <c r="F13" s="144">
        <f t="shared" si="0"/>
        <v>196483</v>
      </c>
      <c r="G13" s="181">
        <v>94704</v>
      </c>
      <c r="H13" s="145">
        <f t="shared" si="1"/>
        <v>3376.58</v>
      </c>
      <c r="I13" s="136">
        <v>58.19</v>
      </c>
    </row>
    <row r="14" spans="1:9" s="122" customFormat="1" ht="23.1" customHeight="1">
      <c r="B14" s="142" t="s">
        <v>94</v>
      </c>
      <c r="C14" s="143"/>
      <c r="D14" s="182">
        <v>69059</v>
      </c>
      <c r="E14" s="181">
        <v>69177</v>
      </c>
      <c r="F14" s="144">
        <f t="shared" si="0"/>
        <v>138236</v>
      </c>
      <c r="G14" s="181">
        <v>66415</v>
      </c>
      <c r="H14" s="145">
        <f t="shared" si="1"/>
        <v>2717.97</v>
      </c>
      <c r="I14" s="136">
        <v>50.86</v>
      </c>
    </row>
    <row r="15" spans="1:9" s="122" customFormat="1" ht="23.1" customHeight="1">
      <c r="B15" s="142" t="s">
        <v>95</v>
      </c>
      <c r="C15" s="143"/>
      <c r="D15" s="182">
        <v>111193</v>
      </c>
      <c r="E15" s="181">
        <v>120252</v>
      </c>
      <c r="F15" s="144">
        <f t="shared" si="0"/>
        <v>231445</v>
      </c>
      <c r="G15" s="181">
        <v>104267</v>
      </c>
      <c r="H15" s="145">
        <f t="shared" si="1"/>
        <v>1013.38</v>
      </c>
      <c r="I15" s="136">
        <v>228.39</v>
      </c>
    </row>
    <row r="16" spans="1:9" s="122" customFormat="1" ht="23.1" customHeight="1">
      <c r="B16" s="169" t="s">
        <v>46</v>
      </c>
      <c r="C16" s="146"/>
      <c r="D16" s="179">
        <v>1948</v>
      </c>
      <c r="E16" s="180">
        <v>2209</v>
      </c>
      <c r="F16" s="144">
        <f t="shared" si="0"/>
        <v>4157</v>
      </c>
      <c r="G16" s="181">
        <v>1799</v>
      </c>
      <c r="H16" s="145">
        <f t="shared" si="1"/>
        <v>28.67</v>
      </c>
      <c r="I16" s="136">
        <v>145</v>
      </c>
    </row>
    <row r="17" spans="1:9" s="122" customFormat="1" ht="23.1" customHeight="1" thickBot="1">
      <c r="A17" s="147"/>
      <c r="B17" s="148" t="s">
        <v>96</v>
      </c>
      <c r="C17" s="149"/>
      <c r="D17" s="183">
        <v>102652</v>
      </c>
      <c r="E17" s="184">
        <v>110398</v>
      </c>
      <c r="F17" s="151">
        <f t="shared" si="0"/>
        <v>213050</v>
      </c>
      <c r="G17" s="184">
        <v>92864</v>
      </c>
      <c r="H17" s="152">
        <f t="shared" si="1"/>
        <v>1453.18</v>
      </c>
      <c r="I17" s="150">
        <v>146.61000000000001</v>
      </c>
    </row>
    <row r="18" spans="1:9" s="122" customFormat="1" ht="19.5" customHeight="1">
      <c r="B18" s="153" t="s">
        <v>129</v>
      </c>
      <c r="C18" s="123"/>
      <c r="D18" s="154"/>
      <c r="E18" s="154"/>
      <c r="F18" s="154"/>
      <c r="G18" s="154"/>
      <c r="H18" s="154"/>
    </row>
    <row r="19" spans="1:9" s="122" customFormat="1" ht="23.1" customHeight="1">
      <c r="B19" s="155" t="s">
        <v>130</v>
      </c>
      <c r="C19" s="123"/>
      <c r="D19" s="154"/>
      <c r="E19" s="154"/>
      <c r="F19" s="154"/>
      <c r="G19" s="154"/>
      <c r="H19" s="154"/>
    </row>
    <row r="20" spans="1:9" ht="23.1" customHeight="1">
      <c r="E20" s="185"/>
    </row>
    <row r="22" spans="1:9" s="122" customFormat="1" ht="23.1" customHeight="1" thickBot="1">
      <c r="B22" s="123" t="s">
        <v>97</v>
      </c>
      <c r="C22" s="124"/>
      <c r="D22" s="124"/>
      <c r="H22" s="156"/>
      <c r="I22" s="125" t="s">
        <v>4</v>
      </c>
    </row>
    <row r="23" spans="1:9" s="122" customFormat="1" ht="23.1" customHeight="1">
      <c r="A23" s="126"/>
      <c r="B23" s="157"/>
      <c r="C23" s="157"/>
      <c r="D23" s="423" t="s">
        <v>150</v>
      </c>
      <c r="E23" s="425"/>
      <c r="F23" s="423" t="s">
        <v>161</v>
      </c>
      <c r="G23" s="425"/>
      <c r="H23" s="423" t="s">
        <v>181</v>
      </c>
      <c r="I23" s="424"/>
    </row>
    <row r="24" spans="1:9" s="122" customFormat="1" ht="23.1" customHeight="1">
      <c r="A24" s="129"/>
      <c r="B24" s="129"/>
      <c r="C24" s="129"/>
      <c r="D24" s="132" t="s">
        <v>101</v>
      </c>
      <c r="E24" s="158" t="s">
        <v>102</v>
      </c>
      <c r="F24" s="132" t="s">
        <v>101</v>
      </c>
      <c r="G24" s="158" t="s">
        <v>102</v>
      </c>
      <c r="H24" s="132" t="s">
        <v>98</v>
      </c>
      <c r="I24" s="159" t="s">
        <v>99</v>
      </c>
    </row>
    <row r="25" spans="1:9" s="122" customFormat="1" ht="23.1" customHeight="1">
      <c r="B25" s="160" t="s">
        <v>5</v>
      </c>
      <c r="C25" s="161"/>
      <c r="D25" s="162">
        <v>311043</v>
      </c>
      <c r="E25" s="163">
        <v>160535</v>
      </c>
      <c r="F25" s="163">
        <v>311291</v>
      </c>
      <c r="G25" s="163">
        <v>161492</v>
      </c>
      <c r="H25" s="164">
        <f>F11</f>
        <v>311392</v>
      </c>
      <c r="I25" s="164">
        <f>G11</f>
        <v>162965</v>
      </c>
    </row>
    <row r="26" spans="1:9" s="122" customFormat="1" ht="23.1" customHeight="1">
      <c r="B26" s="142" t="s">
        <v>6</v>
      </c>
      <c r="C26" s="165"/>
      <c r="D26" s="135">
        <v>196045</v>
      </c>
      <c r="E26" s="139">
        <v>92446</v>
      </c>
      <c r="F26" s="136">
        <v>196347</v>
      </c>
      <c r="G26" s="136">
        <v>93486</v>
      </c>
      <c r="H26" s="144">
        <f t="shared" ref="H26:I28" si="2">F13</f>
        <v>196483</v>
      </c>
      <c r="I26" s="144">
        <f t="shared" si="2"/>
        <v>94704</v>
      </c>
    </row>
    <row r="27" spans="1:9" s="122" customFormat="1" ht="23.1" customHeight="1">
      <c r="B27" s="142" t="s">
        <v>7</v>
      </c>
      <c r="C27" s="165"/>
      <c r="D27" s="135">
        <v>136690</v>
      </c>
      <c r="E27" s="139">
        <v>64342</v>
      </c>
      <c r="F27" s="136">
        <v>137751</v>
      </c>
      <c r="G27" s="136">
        <v>65468</v>
      </c>
      <c r="H27" s="144">
        <f t="shared" si="2"/>
        <v>138236</v>
      </c>
      <c r="I27" s="144">
        <f t="shared" si="2"/>
        <v>66415</v>
      </c>
    </row>
    <row r="28" spans="1:9" s="122" customFormat="1" ht="23.1" customHeight="1">
      <c r="B28" s="142" t="s">
        <v>8</v>
      </c>
      <c r="C28" s="165"/>
      <c r="D28" s="135">
        <v>228402</v>
      </c>
      <c r="E28" s="139">
        <v>100913</v>
      </c>
      <c r="F28" s="136">
        <v>229898</v>
      </c>
      <c r="G28" s="136">
        <v>102409</v>
      </c>
      <c r="H28" s="144">
        <f t="shared" si="2"/>
        <v>231445</v>
      </c>
      <c r="I28" s="144">
        <f t="shared" si="2"/>
        <v>104267</v>
      </c>
    </row>
    <row r="29" spans="1:9" s="122" customFormat="1" ht="23.1" customHeight="1">
      <c r="B29" s="142" t="s">
        <v>9</v>
      </c>
      <c r="C29" s="165"/>
      <c r="D29" s="135">
        <v>214911</v>
      </c>
      <c r="E29" s="139">
        <v>91381</v>
      </c>
      <c r="F29" s="136">
        <v>213844</v>
      </c>
      <c r="G29" s="136">
        <v>92069</v>
      </c>
      <c r="H29" s="144">
        <f>F17</f>
        <v>213050</v>
      </c>
      <c r="I29" s="144">
        <f>G17</f>
        <v>92864</v>
      </c>
    </row>
    <row r="30" spans="1:9" s="122" customFormat="1" ht="23.1" customHeight="1" thickBot="1">
      <c r="A30" s="166"/>
      <c r="B30" s="279" t="s">
        <v>3</v>
      </c>
      <c r="C30" s="275"/>
      <c r="D30" s="276">
        <v>1087091</v>
      </c>
      <c r="E30" s="277">
        <v>509617</v>
      </c>
      <c r="F30" s="277">
        <f t="shared" ref="F30:I30" si="3">SUM(F25:F29)</f>
        <v>1089131</v>
      </c>
      <c r="G30" s="277">
        <f t="shared" si="3"/>
        <v>514924</v>
      </c>
      <c r="H30" s="278">
        <f t="shared" si="3"/>
        <v>1090606</v>
      </c>
      <c r="I30" s="278">
        <f t="shared" si="3"/>
        <v>521215</v>
      </c>
    </row>
    <row r="31" spans="1:9" s="122" customFormat="1" ht="23.1" customHeight="1">
      <c r="B31" s="153" t="s">
        <v>131</v>
      </c>
      <c r="C31" s="123"/>
      <c r="D31" s="123"/>
      <c r="E31" s="123"/>
    </row>
  </sheetData>
  <mergeCells count="7">
    <mergeCell ref="G3:G4"/>
    <mergeCell ref="H3:H4"/>
    <mergeCell ref="I3:I4"/>
    <mergeCell ref="D3:F3"/>
    <mergeCell ref="D23:E23"/>
    <mergeCell ref="F23:G23"/>
    <mergeCell ref="H23:I23"/>
  </mergeCells>
  <phoneticPr fontId="7"/>
  <printOptions horizontalCentered="1"/>
  <pageMargins left="0.59055118110236227" right="0.59055118110236227" top="0.74803149606299213" bottom="0.62992125984251968" header="0.51181102362204722" footer="0.51181102362204722"/>
  <pageSetup paperSize="9" firstPageNumber="125" orientation="portrait" blackAndWhite="1" useFirstPageNumber="1" r:id="rId1"/>
  <headerFooter scaleWithDoc="0" alignWithMargins="0">
    <oddFooter>&amp;C&amp;"ＭＳ Ｐ明朝,標準"&amp;9－　&amp;P　－</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K39"/>
  <sheetViews>
    <sheetView view="pageBreakPreview" topLeftCell="A25" zoomScaleNormal="100" workbookViewId="0">
      <selection activeCell="P26" sqref="P26"/>
    </sheetView>
  </sheetViews>
  <sheetFormatPr defaultRowHeight="24" customHeight="1"/>
  <cols>
    <col min="1" max="1" width="0.875" style="6" customWidth="1"/>
    <col min="2" max="3" width="2.625" style="6" customWidth="1"/>
    <col min="4" max="4" width="15" style="6" customWidth="1"/>
    <col min="5" max="5" width="0.875" style="6" customWidth="1"/>
    <col min="6" max="9" width="14.25" style="6" customWidth="1"/>
    <col min="10" max="10" width="14.5" style="6" customWidth="1"/>
    <col min="11" max="16384" width="9" style="6"/>
  </cols>
  <sheetData>
    <row r="1" spans="1:10" ht="27" customHeight="1" thickBot="1">
      <c r="A1" s="16" t="s">
        <v>50</v>
      </c>
      <c r="B1" s="5"/>
      <c r="C1" s="5"/>
      <c r="J1" s="7" t="s">
        <v>56</v>
      </c>
    </row>
    <row r="2" spans="1:10" s="226" customFormat="1" ht="24" customHeight="1">
      <c r="A2" s="225"/>
      <c r="B2" s="230"/>
      <c r="C2" s="426" t="s">
        <v>142</v>
      </c>
      <c r="D2" s="426"/>
      <c r="E2" s="427"/>
      <c r="F2" s="231" t="s">
        <v>155</v>
      </c>
      <c r="G2" s="231" t="s">
        <v>156</v>
      </c>
      <c r="H2" s="231" t="s">
        <v>157</v>
      </c>
      <c r="I2" s="231" t="s">
        <v>158</v>
      </c>
      <c r="J2" s="232" t="s">
        <v>171</v>
      </c>
    </row>
    <row r="3" spans="1:10" s="226" customFormat="1" ht="24.75" customHeight="1">
      <c r="A3" s="227"/>
      <c r="B3" s="439" t="s">
        <v>48</v>
      </c>
      <c r="C3" s="428" t="s">
        <v>57</v>
      </c>
      <c r="D3" s="429"/>
      <c r="E3" s="430"/>
      <c r="F3" s="233">
        <v>538901000</v>
      </c>
      <c r="G3" s="234">
        <v>506676000</v>
      </c>
      <c r="H3" s="235">
        <v>547633000</v>
      </c>
      <c r="I3" s="235">
        <v>539032000</v>
      </c>
      <c r="J3" s="235">
        <v>556342000</v>
      </c>
    </row>
    <row r="4" spans="1:10" s="226" customFormat="1" ht="24.75" customHeight="1">
      <c r="A4" s="227"/>
      <c r="B4" s="440"/>
      <c r="C4" s="431" t="s">
        <v>58</v>
      </c>
      <c r="D4" s="432"/>
      <c r="E4" s="433"/>
      <c r="F4" s="233">
        <v>180483300</v>
      </c>
      <c r="G4" s="234">
        <v>186861000</v>
      </c>
      <c r="H4" s="234">
        <v>188921000</v>
      </c>
      <c r="I4" s="234">
        <v>211308000</v>
      </c>
      <c r="J4" s="234">
        <v>218949000</v>
      </c>
    </row>
    <row r="5" spans="1:10" s="226" customFormat="1" ht="24.75" customHeight="1">
      <c r="A5" s="227"/>
      <c r="B5" s="441"/>
      <c r="C5" s="434" t="s">
        <v>59</v>
      </c>
      <c r="D5" s="435"/>
      <c r="E5" s="436"/>
      <c r="F5" s="236">
        <v>33.490993707564101</v>
      </c>
      <c r="G5" s="237">
        <v>36.879781161925962</v>
      </c>
      <c r="H5" s="237">
        <v>34.497738448924736</v>
      </c>
      <c r="I5" s="237">
        <v>39.201383220291184</v>
      </c>
      <c r="J5" s="237">
        <f>J4/J3*100</f>
        <v>39.355108907830079</v>
      </c>
    </row>
    <row r="6" spans="1:10" s="226" customFormat="1" ht="24.75" customHeight="1">
      <c r="A6" s="227"/>
      <c r="B6" s="439" t="s">
        <v>60</v>
      </c>
      <c r="C6" s="428" t="s">
        <v>10</v>
      </c>
      <c r="D6" s="429"/>
      <c r="E6" s="430"/>
      <c r="F6" s="233">
        <v>541454349</v>
      </c>
      <c r="G6" s="234">
        <v>488638851</v>
      </c>
      <c r="H6" s="235">
        <v>521373338</v>
      </c>
      <c r="I6" s="235">
        <v>513431430</v>
      </c>
      <c r="J6" s="235">
        <v>531224054</v>
      </c>
    </row>
    <row r="7" spans="1:10" s="226" customFormat="1" ht="24.75" customHeight="1">
      <c r="A7" s="227"/>
      <c r="B7" s="440"/>
      <c r="C7" s="431" t="s">
        <v>11</v>
      </c>
      <c r="D7" s="432"/>
      <c r="E7" s="433"/>
      <c r="F7" s="233">
        <v>186442370</v>
      </c>
      <c r="G7" s="234">
        <v>188524392</v>
      </c>
      <c r="H7" s="234">
        <v>191158744</v>
      </c>
      <c r="I7" s="234">
        <v>214066454</v>
      </c>
      <c r="J7" s="234">
        <v>221797282</v>
      </c>
    </row>
    <row r="8" spans="1:10" s="226" customFormat="1" ht="24.75" customHeight="1" thickBot="1">
      <c r="A8" s="228"/>
      <c r="B8" s="442"/>
      <c r="C8" s="449" t="s">
        <v>12</v>
      </c>
      <c r="D8" s="450"/>
      <c r="E8" s="451"/>
      <c r="F8" s="238">
        <v>34.533626831945533</v>
      </c>
      <c r="G8" s="239">
        <v>38.581539641022118</v>
      </c>
      <c r="H8" s="239">
        <v>36.664464802379285</v>
      </c>
      <c r="I8" s="239">
        <v>41.693289793342025</v>
      </c>
      <c r="J8" s="239">
        <f>J7/J6*100</f>
        <v>41.75211576545064</v>
      </c>
    </row>
    <row r="9" spans="1:10" s="226" customFormat="1" ht="24" customHeight="1">
      <c r="B9" s="240"/>
      <c r="C9" s="240"/>
      <c r="D9" s="240"/>
      <c r="E9" s="240"/>
      <c r="F9" s="240"/>
      <c r="G9" s="240"/>
      <c r="H9" s="240"/>
      <c r="I9" s="240"/>
      <c r="J9" s="240"/>
    </row>
    <row r="10" spans="1:10" s="226" customFormat="1" ht="27" customHeight="1" thickBot="1">
      <c r="A10" s="229" t="s">
        <v>63</v>
      </c>
      <c r="B10" s="241"/>
      <c r="C10" s="241"/>
      <c r="D10" s="240"/>
      <c r="E10" s="240"/>
      <c r="F10" s="240"/>
      <c r="G10" s="242"/>
      <c r="H10" s="240"/>
      <c r="I10" s="240"/>
      <c r="J10" s="243" t="s">
        <v>100</v>
      </c>
    </row>
    <row r="11" spans="1:10" s="226" customFormat="1" ht="24.75" customHeight="1">
      <c r="A11" s="225"/>
      <c r="B11" s="426" t="s">
        <v>142</v>
      </c>
      <c r="C11" s="426"/>
      <c r="D11" s="426"/>
      <c r="E11" s="244"/>
      <c r="F11" s="231" t="s">
        <v>155</v>
      </c>
      <c r="G11" s="231" t="s">
        <v>156</v>
      </c>
      <c r="H11" s="231" t="s">
        <v>157</v>
      </c>
      <c r="I11" s="231" t="s">
        <v>158</v>
      </c>
      <c r="J11" s="232" t="s">
        <v>171</v>
      </c>
    </row>
    <row r="12" spans="1:10" s="226" customFormat="1" ht="24.75" customHeight="1">
      <c r="A12" s="227"/>
      <c r="B12" s="429" t="s">
        <v>61</v>
      </c>
      <c r="C12" s="429"/>
      <c r="D12" s="429"/>
      <c r="E12" s="245"/>
      <c r="F12" s="233">
        <v>154990841</v>
      </c>
      <c r="G12" s="234">
        <v>158696559</v>
      </c>
      <c r="H12" s="234">
        <v>182353758</v>
      </c>
      <c r="I12" s="235">
        <v>185534859</v>
      </c>
      <c r="J12" s="235">
        <v>187096362</v>
      </c>
    </row>
    <row r="13" spans="1:10" s="226" customFormat="1" ht="24.75" customHeight="1">
      <c r="A13" s="227"/>
      <c r="B13" s="433" t="s">
        <v>62</v>
      </c>
      <c r="C13" s="432"/>
      <c r="D13" s="432"/>
      <c r="E13" s="245"/>
      <c r="F13" s="233">
        <v>170407407</v>
      </c>
      <c r="G13" s="234">
        <v>173182919</v>
      </c>
      <c r="H13" s="234">
        <v>201972967</v>
      </c>
      <c r="I13" s="234">
        <v>203860602</v>
      </c>
      <c r="J13" s="234">
        <v>206709285</v>
      </c>
    </row>
    <row r="14" spans="1:10" s="226" customFormat="1" ht="24.75" customHeight="1" thickBot="1">
      <c r="A14" s="228"/>
      <c r="B14" s="448" t="s">
        <v>13</v>
      </c>
      <c r="C14" s="448"/>
      <c r="D14" s="448"/>
      <c r="E14" s="246"/>
      <c r="F14" s="238">
        <v>90.953112736466906</v>
      </c>
      <c r="G14" s="239">
        <v>91.635225873517001</v>
      </c>
      <c r="H14" s="239">
        <v>90.286220333635043</v>
      </c>
      <c r="I14" s="239">
        <v>91.010650012698378</v>
      </c>
      <c r="J14" s="239">
        <f>J12/J13*100</f>
        <v>90.511832596199042</v>
      </c>
    </row>
    <row r="16" spans="1:10" s="14" customFormat="1" ht="24" customHeight="1" thickBot="1">
      <c r="A16" s="16" t="s">
        <v>113</v>
      </c>
      <c r="B16" s="189"/>
      <c r="C16" s="189"/>
      <c r="D16" s="190"/>
      <c r="E16" s="191"/>
      <c r="J16" s="192" t="s">
        <v>123</v>
      </c>
    </row>
    <row r="17" spans="1:10" ht="18.75" customHeight="1">
      <c r="A17" s="11"/>
      <c r="B17" s="193"/>
      <c r="C17" s="11"/>
      <c r="D17" s="213" t="s">
        <v>143</v>
      </c>
      <c r="E17" s="81"/>
      <c r="F17" s="231" t="s">
        <v>155</v>
      </c>
      <c r="G17" s="231" t="s">
        <v>156</v>
      </c>
      <c r="H17" s="231" t="s">
        <v>157</v>
      </c>
      <c r="I17" s="231" t="s">
        <v>158</v>
      </c>
      <c r="J17" s="232" t="s">
        <v>168</v>
      </c>
    </row>
    <row r="18" spans="1:10" ht="18.75" customHeight="1">
      <c r="A18" s="194"/>
      <c r="B18" s="446" t="s">
        <v>114</v>
      </c>
      <c r="C18" s="443" t="s">
        <v>115</v>
      </c>
      <c r="D18" s="188" t="s">
        <v>116</v>
      </c>
      <c r="E18" s="195"/>
      <c r="F18" s="251">
        <v>1088000</v>
      </c>
      <c r="G18" s="196">
        <v>1152000</v>
      </c>
      <c r="H18" s="196" t="s">
        <v>148</v>
      </c>
      <c r="I18" s="196" t="s">
        <v>148</v>
      </c>
      <c r="J18" s="215" t="s">
        <v>148</v>
      </c>
    </row>
    <row r="19" spans="1:10" ht="18.75" customHeight="1">
      <c r="A19" s="207"/>
      <c r="B19" s="447"/>
      <c r="C19" s="444"/>
      <c r="D19" s="206" t="s">
        <v>117</v>
      </c>
      <c r="E19" s="83"/>
      <c r="F19" s="197">
        <v>1455000</v>
      </c>
      <c r="G19" s="197">
        <v>1541000</v>
      </c>
      <c r="H19" s="197" t="s">
        <v>148</v>
      </c>
      <c r="I19" s="197" t="s">
        <v>148</v>
      </c>
      <c r="J19" s="216" t="s">
        <v>148</v>
      </c>
    </row>
    <row r="20" spans="1:10" ht="18.75" customHeight="1">
      <c r="A20" s="207"/>
      <c r="B20" s="447"/>
      <c r="C20" s="444"/>
      <c r="D20" s="206" t="s">
        <v>118</v>
      </c>
      <c r="E20" s="83"/>
      <c r="F20" s="197">
        <v>1455000</v>
      </c>
      <c r="G20" s="197">
        <v>1541000</v>
      </c>
      <c r="H20" s="197" t="s">
        <v>148</v>
      </c>
      <c r="I20" s="197" t="s">
        <v>148</v>
      </c>
      <c r="J20" s="216" t="s">
        <v>148</v>
      </c>
    </row>
    <row r="21" spans="1:10" ht="18.75" customHeight="1">
      <c r="A21" s="207"/>
      <c r="B21" s="447"/>
      <c r="C21" s="445"/>
      <c r="D21" s="198" t="s">
        <v>119</v>
      </c>
      <c r="E21" s="199"/>
      <c r="F21" s="202">
        <v>2150000</v>
      </c>
      <c r="G21" s="197">
        <v>2345000</v>
      </c>
      <c r="H21" s="197" t="s">
        <v>148</v>
      </c>
      <c r="I21" s="197" t="s">
        <v>148</v>
      </c>
      <c r="J21" s="216" t="s">
        <v>148</v>
      </c>
    </row>
    <row r="22" spans="1:10" ht="18.75" customHeight="1">
      <c r="A22" s="207"/>
      <c r="B22" s="447"/>
      <c r="C22" s="443" t="s">
        <v>120</v>
      </c>
      <c r="D22" s="200" t="s">
        <v>116</v>
      </c>
      <c r="E22" s="82"/>
      <c r="F22" s="196">
        <v>1144000</v>
      </c>
      <c r="G22" s="196">
        <v>1211000</v>
      </c>
      <c r="H22" s="196" t="s">
        <v>148</v>
      </c>
      <c r="I22" s="196" t="s">
        <v>148</v>
      </c>
      <c r="J22" s="215" t="s">
        <v>148</v>
      </c>
    </row>
    <row r="23" spans="1:10" ht="18.75" customHeight="1">
      <c r="A23" s="207"/>
      <c r="B23" s="447"/>
      <c r="C23" s="444"/>
      <c r="D23" s="201" t="s">
        <v>117</v>
      </c>
      <c r="E23" s="83"/>
      <c r="F23" s="197">
        <v>1566000</v>
      </c>
      <c r="G23" s="197">
        <v>1688000</v>
      </c>
      <c r="H23" s="197" t="s">
        <v>148</v>
      </c>
      <c r="I23" s="197" t="s">
        <v>148</v>
      </c>
      <c r="J23" s="216" t="s">
        <v>148</v>
      </c>
    </row>
    <row r="24" spans="1:10" ht="18.75" customHeight="1">
      <c r="A24" s="207"/>
      <c r="B24" s="447"/>
      <c r="C24" s="444"/>
      <c r="D24" s="201" t="s">
        <v>118</v>
      </c>
      <c r="E24" s="83"/>
      <c r="F24" s="197">
        <v>1566000</v>
      </c>
      <c r="G24" s="197">
        <v>1688000</v>
      </c>
      <c r="H24" s="197" t="s">
        <v>148</v>
      </c>
      <c r="I24" s="197" t="s">
        <v>148</v>
      </c>
      <c r="J24" s="216" t="s">
        <v>148</v>
      </c>
    </row>
    <row r="25" spans="1:10" ht="18.75" customHeight="1">
      <c r="A25" s="207"/>
      <c r="B25" s="447"/>
      <c r="C25" s="444"/>
      <c r="D25" s="84" t="s">
        <v>119</v>
      </c>
      <c r="E25" s="199"/>
      <c r="F25" s="202">
        <v>2616000</v>
      </c>
      <c r="G25" s="202">
        <v>2854000</v>
      </c>
      <c r="H25" s="202" t="s">
        <v>148</v>
      </c>
      <c r="I25" s="202" t="s">
        <v>148</v>
      </c>
      <c r="J25" s="217" t="s">
        <v>148</v>
      </c>
    </row>
    <row r="26" spans="1:10" ht="18.75" customHeight="1">
      <c r="A26" s="194"/>
      <c r="B26" s="452" t="s">
        <v>152</v>
      </c>
      <c r="C26" s="453"/>
      <c r="D26" s="200" t="s">
        <v>116</v>
      </c>
      <c r="E26" s="82"/>
      <c r="F26" s="302">
        <v>1000000</v>
      </c>
      <c r="G26" s="196" t="s">
        <v>122</v>
      </c>
      <c r="H26" s="196" t="s">
        <v>148</v>
      </c>
      <c r="I26" s="196" t="s">
        <v>148</v>
      </c>
      <c r="J26" s="215" t="s">
        <v>148</v>
      </c>
    </row>
    <row r="27" spans="1:10" ht="18.75" customHeight="1">
      <c r="A27" s="207"/>
      <c r="B27" s="454"/>
      <c r="C27" s="455"/>
      <c r="D27" s="201" t="s">
        <v>117</v>
      </c>
      <c r="E27" s="12"/>
      <c r="F27" s="303">
        <v>1703999</v>
      </c>
      <c r="G27" s="197" t="s">
        <v>122</v>
      </c>
      <c r="H27" s="197" t="s">
        <v>148</v>
      </c>
      <c r="I27" s="197" t="s">
        <v>148</v>
      </c>
      <c r="J27" s="216" t="s">
        <v>148</v>
      </c>
    </row>
    <row r="28" spans="1:10" ht="18.75" customHeight="1">
      <c r="A28" s="207"/>
      <c r="B28" s="454"/>
      <c r="C28" s="455"/>
      <c r="D28" s="201" t="s">
        <v>118</v>
      </c>
      <c r="E28" s="12"/>
      <c r="F28" s="303">
        <v>2215999</v>
      </c>
      <c r="G28" s="197" t="s">
        <v>122</v>
      </c>
      <c r="H28" s="197" t="s">
        <v>148</v>
      </c>
      <c r="I28" s="197" t="s">
        <v>148</v>
      </c>
      <c r="J28" s="216" t="s">
        <v>148</v>
      </c>
    </row>
    <row r="29" spans="1:10" ht="18.75" customHeight="1" thickBot="1">
      <c r="A29" s="9"/>
      <c r="B29" s="456"/>
      <c r="C29" s="457"/>
      <c r="D29" s="203" t="s">
        <v>119</v>
      </c>
      <c r="E29" s="13"/>
      <c r="F29" s="304">
        <v>2715999</v>
      </c>
      <c r="G29" s="204" t="s">
        <v>122</v>
      </c>
      <c r="H29" s="204" t="s">
        <v>148</v>
      </c>
      <c r="I29" s="204" t="s">
        <v>148</v>
      </c>
      <c r="J29" s="218" t="s">
        <v>148</v>
      </c>
    </row>
    <row r="30" spans="1:10" ht="16.5" customHeight="1">
      <c r="B30" s="6" t="s">
        <v>139</v>
      </c>
    </row>
    <row r="31" spans="1:10" ht="16.5" customHeight="1">
      <c r="B31" s="6" t="s">
        <v>140</v>
      </c>
    </row>
    <row r="32" spans="1:10" ht="16.5" customHeight="1">
      <c r="B32" s="438" t="s">
        <v>149</v>
      </c>
      <c r="C32" s="438"/>
      <c r="D32" s="438"/>
      <c r="E32" s="438"/>
      <c r="F32" s="438"/>
      <c r="G32" s="438"/>
      <c r="H32" s="438"/>
      <c r="I32" s="438"/>
      <c r="J32" s="438"/>
    </row>
    <row r="33" spans="1:11" ht="16.5" customHeight="1">
      <c r="B33" s="438"/>
      <c r="C33" s="438"/>
      <c r="D33" s="438"/>
      <c r="E33" s="438"/>
      <c r="F33" s="438"/>
      <c r="G33" s="205"/>
      <c r="H33" s="205"/>
      <c r="I33" s="205"/>
      <c r="J33" s="205"/>
    </row>
    <row r="34" spans="1:11" s="240" customFormat="1" ht="15" customHeight="1"/>
    <row r="35" spans="1:11" s="240" customFormat="1" ht="21.75" customHeight="1">
      <c r="A35" s="247" t="s">
        <v>121</v>
      </c>
      <c r="B35" s="248"/>
      <c r="C35" s="248"/>
      <c r="D35" s="249"/>
      <c r="E35" s="249"/>
      <c r="F35" s="249"/>
      <c r="G35" s="249"/>
      <c r="H35" s="249"/>
      <c r="I35" s="249"/>
      <c r="J35" s="249"/>
      <c r="K35" s="249"/>
    </row>
    <row r="36" spans="1:11" s="240" customFormat="1" ht="24" customHeight="1">
      <c r="B36" s="250"/>
      <c r="C36" s="250"/>
    </row>
    <row r="37" spans="1:11" s="240" customFormat="1" ht="24" customHeight="1"/>
    <row r="38" spans="1:11" s="240" customFormat="1" ht="18.75" customHeight="1">
      <c r="A38" s="250"/>
      <c r="B38" s="250"/>
      <c r="C38" s="250"/>
      <c r="D38" s="250"/>
      <c r="E38" s="250"/>
      <c r="F38" s="250"/>
      <c r="G38" s="250"/>
      <c r="H38" s="250"/>
      <c r="I38" s="250"/>
      <c r="J38" s="250"/>
      <c r="K38" s="249"/>
    </row>
    <row r="39" spans="1:11" s="240" customFormat="1" ht="21" customHeight="1">
      <c r="A39" s="287"/>
      <c r="B39" s="437" t="s">
        <v>179</v>
      </c>
      <c r="C39" s="437"/>
      <c r="D39" s="437"/>
      <c r="E39" s="437"/>
      <c r="F39" s="437"/>
      <c r="G39" s="437"/>
      <c r="H39" s="437"/>
      <c r="I39" s="437"/>
      <c r="J39" s="437"/>
    </row>
  </sheetData>
  <mergeCells count="20">
    <mergeCell ref="B39:J39"/>
    <mergeCell ref="B32:J32"/>
    <mergeCell ref="B33:F33"/>
    <mergeCell ref="B3:B5"/>
    <mergeCell ref="B6:B8"/>
    <mergeCell ref="B12:D12"/>
    <mergeCell ref="B11:D11"/>
    <mergeCell ref="C18:C21"/>
    <mergeCell ref="C22:C25"/>
    <mergeCell ref="B18:B25"/>
    <mergeCell ref="B13:D13"/>
    <mergeCell ref="B14:D14"/>
    <mergeCell ref="C7:E7"/>
    <mergeCell ref="C8:E8"/>
    <mergeCell ref="B26:C29"/>
    <mergeCell ref="C2:E2"/>
    <mergeCell ref="C3:E3"/>
    <mergeCell ref="C4:E4"/>
    <mergeCell ref="C5:E5"/>
    <mergeCell ref="C6:E6"/>
  </mergeCells>
  <phoneticPr fontId="7"/>
  <printOptions horizontalCentered="1" gridLinesSet="0"/>
  <pageMargins left="0.43307086614173229" right="0.59055118110236227" top="0.74803149606299213" bottom="0.62992125984251968" header="0.51181102362204722" footer="0.51181102362204722"/>
  <pageSetup paperSize="9" scale="96" firstPageNumber="126" orientation="portrait" blackAndWhite="1" useFirstPageNumber="1" r:id="rId1"/>
  <headerFooter scaleWithDoc="0" alignWithMargins="0">
    <oddFooter>&amp;C&amp;"ＭＳ Ｐ明朝,標準"&amp;9- &amp;P -</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J6"/>
  <sheetViews>
    <sheetView showGridLines="0" workbookViewId="0">
      <selection activeCell="P26" sqref="P26"/>
    </sheetView>
  </sheetViews>
  <sheetFormatPr defaultRowHeight="13.5"/>
  <cols>
    <col min="1" max="1" width="9" style="15"/>
    <col min="2" max="3" width="4.5" style="15" customWidth="1"/>
    <col min="4" max="4" width="11.375" style="15" customWidth="1"/>
    <col min="5" max="6" width="11.875" style="15" customWidth="1"/>
    <col min="7" max="7" width="12" style="15" customWidth="1"/>
    <col min="8" max="8" width="12.5" style="15" customWidth="1"/>
    <col min="9" max="9" width="13" style="15" bestFit="1" customWidth="1"/>
    <col min="10" max="10" width="11.375" style="15" customWidth="1"/>
    <col min="11" max="16384" width="9" style="15"/>
  </cols>
  <sheetData>
    <row r="1" spans="2:10" ht="14.25" thickBot="1"/>
    <row r="2" spans="2:10" ht="24" customHeight="1">
      <c r="B2" s="293"/>
      <c r="C2" s="294"/>
      <c r="D2" s="295" t="s">
        <v>154</v>
      </c>
      <c r="E2" s="295" t="s">
        <v>155</v>
      </c>
      <c r="F2" s="295" t="s">
        <v>156</v>
      </c>
      <c r="G2" s="295" t="s">
        <v>157</v>
      </c>
      <c r="H2" s="295" t="s">
        <v>158</v>
      </c>
      <c r="I2" s="295" t="s">
        <v>159</v>
      </c>
      <c r="J2" s="296" t="s">
        <v>170</v>
      </c>
    </row>
    <row r="3" spans="2:10" ht="4.5" customHeight="1">
      <c r="B3" s="286"/>
      <c r="C3" s="297"/>
      <c r="D3" s="206"/>
      <c r="E3" s="206"/>
      <c r="F3" s="206"/>
      <c r="G3" s="206"/>
      <c r="H3" s="206"/>
      <c r="I3" s="206"/>
      <c r="J3" s="206"/>
    </row>
    <row r="4" spans="2:10" ht="28.5" customHeight="1">
      <c r="B4" s="458" t="s">
        <v>124</v>
      </c>
      <c r="C4" s="459"/>
      <c r="D4" s="298">
        <v>0.40097268059699998</v>
      </c>
      <c r="E4" s="299">
        <v>0.40099113748499998</v>
      </c>
      <c r="F4" s="298">
        <v>0.40095607342900003</v>
      </c>
      <c r="G4" s="300">
        <v>0.400982810365</v>
      </c>
      <c r="H4" s="301">
        <v>0.232763182535</v>
      </c>
      <c r="I4" s="308">
        <v>0.208536230337</v>
      </c>
      <c r="J4" s="309">
        <v>0.20649999999999999</v>
      </c>
    </row>
    <row r="5" spans="2:10" ht="4.5" customHeight="1">
      <c r="B5" s="167"/>
      <c r="C5" s="167"/>
      <c r="D5" s="285"/>
      <c r="E5" s="17"/>
      <c r="F5" s="18"/>
      <c r="G5" s="17"/>
      <c r="H5" s="18"/>
      <c r="I5" s="17"/>
      <c r="J5" s="168"/>
    </row>
    <row r="6" spans="2:10" ht="24" customHeight="1">
      <c r="B6" s="274" t="s">
        <v>169</v>
      </c>
      <c r="C6" s="286"/>
      <c r="D6" s="286"/>
      <c r="E6" s="286"/>
      <c r="F6" s="286"/>
      <c r="G6" s="286"/>
      <c r="H6" s="286"/>
      <c r="I6" s="286"/>
      <c r="J6" s="286"/>
    </row>
  </sheetData>
  <mergeCells count="1">
    <mergeCell ref="B4:C4"/>
  </mergeCells>
  <phoneticPr fontId="7"/>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T35"/>
  <sheetViews>
    <sheetView view="pageBreakPreview" zoomScaleNormal="100" zoomScaleSheetLayoutView="100" workbookViewId="0">
      <pane xSplit="9" ySplit="3" topLeftCell="J4" activePane="bottomRight" state="frozen"/>
      <selection activeCell="P26" sqref="P26"/>
      <selection pane="topRight" activeCell="P26" sqref="P26"/>
      <selection pane="bottomLeft" activeCell="P26" sqref="P26"/>
      <selection pane="bottomRight" activeCell="P26" sqref="P26"/>
    </sheetView>
  </sheetViews>
  <sheetFormatPr defaultRowHeight="24.95" customHeight="1"/>
  <cols>
    <col min="1" max="1" width="0.875" style="19" hidden="1" customWidth="1"/>
    <col min="2" max="2" width="3.25" style="19" customWidth="1"/>
    <col min="3" max="3" width="0.625" style="19" hidden="1" customWidth="1"/>
    <col min="4" max="4" width="9.25" style="19" customWidth="1"/>
    <col min="5" max="6" width="0.625" style="19" customWidth="1"/>
    <col min="7" max="7" width="2.875" style="19" customWidth="1"/>
    <col min="8" max="8" width="13.25" style="19" customWidth="1"/>
    <col min="9" max="9" width="0.625" style="19" customWidth="1"/>
    <col min="10" max="10" width="11.75" style="19" customWidth="1"/>
    <col min="11" max="11" width="0.625" style="19" customWidth="1"/>
    <col min="12" max="12" width="11.75" style="19" customWidth="1"/>
    <col min="13" max="13" width="0.625" style="19" customWidth="1"/>
    <col min="14" max="14" width="11.75" style="19" customWidth="1"/>
    <col min="15" max="15" width="0.625" style="19" customWidth="1"/>
    <col min="16" max="16" width="11.75" style="19" customWidth="1"/>
    <col min="17" max="17" width="0.625" style="19" customWidth="1"/>
    <col min="18" max="18" width="11.75" style="19" customWidth="1"/>
    <col min="19" max="19" width="0.625" style="19" customWidth="1"/>
    <col min="20" max="16384" width="9" style="19"/>
  </cols>
  <sheetData>
    <row r="1" spans="1:19" ht="24.95" customHeight="1">
      <c r="B1" s="247" t="s">
        <v>162</v>
      </c>
      <c r="C1" s="10"/>
    </row>
    <row r="2" spans="1:19" ht="27" customHeight="1" thickBot="1">
      <c r="A2" s="16" t="s">
        <v>54</v>
      </c>
      <c r="B2" s="10"/>
      <c r="R2" s="20"/>
      <c r="S2" s="7" t="s">
        <v>64</v>
      </c>
    </row>
    <row r="3" spans="1:19" ht="27" customHeight="1">
      <c r="A3" s="85"/>
      <c r="B3" s="466" t="s">
        <v>76</v>
      </c>
      <c r="C3" s="466"/>
      <c r="D3" s="466"/>
      <c r="E3" s="466"/>
      <c r="F3" s="466"/>
      <c r="G3" s="466"/>
      <c r="H3" s="466"/>
      <c r="I3" s="406"/>
      <c r="J3" s="290" t="s">
        <v>146</v>
      </c>
      <c r="K3" s="291"/>
      <c r="L3" s="290" t="s">
        <v>147</v>
      </c>
      <c r="M3" s="291"/>
      <c r="N3" s="288" t="s">
        <v>172</v>
      </c>
      <c r="O3" s="289"/>
      <c r="P3" s="462" t="s">
        <v>173</v>
      </c>
      <c r="Q3" s="463"/>
      <c r="R3" s="462" t="s">
        <v>178</v>
      </c>
      <c r="S3" s="463"/>
    </row>
    <row r="4" spans="1:19" ht="24" customHeight="1">
      <c r="A4" s="62"/>
      <c r="B4" s="63"/>
      <c r="C4" s="63"/>
      <c r="D4" s="63"/>
      <c r="E4" s="63"/>
      <c r="F4" s="65"/>
      <c r="G4" s="280" t="s">
        <v>80</v>
      </c>
      <c r="H4" s="281" t="s">
        <v>81</v>
      </c>
      <c r="I4" s="253"/>
      <c r="J4" s="254">
        <v>186442370</v>
      </c>
      <c r="K4" s="254"/>
      <c r="L4" s="254">
        <v>188524392</v>
      </c>
      <c r="M4" s="254"/>
      <c r="N4" s="255">
        <v>191158744</v>
      </c>
      <c r="O4" s="255"/>
      <c r="P4" s="255">
        <v>214066454</v>
      </c>
      <c r="Q4" s="256"/>
      <c r="R4" s="254">
        <v>221797282</v>
      </c>
      <c r="S4" s="62"/>
    </row>
    <row r="5" spans="1:19" ht="24" customHeight="1">
      <c r="B5" s="460" t="s">
        <v>14</v>
      </c>
      <c r="C5" s="460"/>
      <c r="D5" s="460"/>
      <c r="E5" s="86"/>
      <c r="F5" s="87"/>
      <c r="G5" s="88" t="s">
        <v>77</v>
      </c>
      <c r="H5" s="252" t="s">
        <v>78</v>
      </c>
      <c r="I5" s="83"/>
      <c r="J5" s="89">
        <v>42688358</v>
      </c>
      <c r="K5" s="89"/>
      <c r="L5" s="89">
        <v>43649132</v>
      </c>
      <c r="M5" s="89"/>
      <c r="N5" s="90">
        <v>44625739</v>
      </c>
      <c r="O5" s="90"/>
      <c r="P5" s="117">
        <v>26579455</v>
      </c>
      <c r="R5" s="119">
        <v>24015611</v>
      </c>
    </row>
    <row r="6" spans="1:19" ht="24" customHeight="1">
      <c r="A6" s="66"/>
      <c r="B6" s="66"/>
      <c r="C6" s="66"/>
      <c r="D6" s="66"/>
      <c r="E6" s="66"/>
      <c r="F6" s="67"/>
      <c r="G6" s="282" t="s">
        <v>82</v>
      </c>
      <c r="H6" s="283" t="s">
        <v>83</v>
      </c>
      <c r="I6" s="257"/>
      <c r="J6" s="254">
        <v>229130728</v>
      </c>
      <c r="K6" s="254"/>
      <c r="L6" s="254">
        <v>232173524</v>
      </c>
      <c r="M6" s="254"/>
      <c r="N6" s="255">
        <v>235784483</v>
      </c>
      <c r="O6" s="255"/>
      <c r="P6" s="255">
        <v>240645909</v>
      </c>
      <c r="Q6" s="256"/>
      <c r="R6" s="258">
        <f>R4+R5</f>
        <v>245812893</v>
      </c>
      <c r="S6" s="62"/>
    </row>
    <row r="7" spans="1:19" ht="24" customHeight="1">
      <c r="A7" s="62"/>
      <c r="B7" s="68"/>
      <c r="C7" s="64"/>
      <c r="D7" s="91"/>
      <c r="E7" s="91"/>
      <c r="F7" s="92"/>
      <c r="G7" s="464" t="s">
        <v>79</v>
      </c>
      <c r="H7" s="464"/>
      <c r="I7" s="210"/>
      <c r="J7" s="89">
        <v>1336218</v>
      </c>
      <c r="K7" s="89"/>
      <c r="L7" s="89">
        <v>1339106</v>
      </c>
      <c r="M7" s="89"/>
      <c r="N7" s="90">
        <v>1321457</v>
      </c>
      <c r="O7" s="90"/>
      <c r="P7" s="90">
        <v>1328805</v>
      </c>
      <c r="Q7" s="62"/>
      <c r="R7" s="89">
        <v>1296974</v>
      </c>
      <c r="S7" s="62"/>
    </row>
    <row r="8" spans="1:19" ht="24" customHeight="1">
      <c r="A8" s="62"/>
      <c r="B8" s="68"/>
      <c r="C8" s="64"/>
      <c r="D8" s="93"/>
      <c r="E8" s="93"/>
      <c r="F8" s="94"/>
      <c r="G8" s="460" t="s">
        <v>15</v>
      </c>
      <c r="H8" s="460"/>
      <c r="I8" s="210"/>
      <c r="J8" s="89">
        <v>877062</v>
      </c>
      <c r="K8" s="89"/>
      <c r="L8" s="89">
        <v>933539</v>
      </c>
      <c r="M8" s="89"/>
      <c r="N8" s="90">
        <v>908430</v>
      </c>
      <c r="O8" s="90"/>
      <c r="P8" s="90">
        <v>899528</v>
      </c>
      <c r="Q8" s="62"/>
      <c r="R8" s="95">
        <v>903694</v>
      </c>
      <c r="S8" s="62"/>
    </row>
    <row r="9" spans="1:19" ht="24" customHeight="1">
      <c r="A9" s="62"/>
      <c r="B9" s="68"/>
      <c r="C9" s="64"/>
      <c r="D9" s="93"/>
      <c r="E9" s="93"/>
      <c r="F9" s="94"/>
      <c r="G9" s="460" t="s">
        <v>16</v>
      </c>
      <c r="H9" s="460"/>
      <c r="I9" s="22"/>
      <c r="J9" s="89">
        <v>191067</v>
      </c>
      <c r="K9" s="89"/>
      <c r="L9" s="89">
        <v>182926</v>
      </c>
      <c r="M9" s="89"/>
      <c r="N9" s="90">
        <v>156592</v>
      </c>
      <c r="O9" s="90"/>
      <c r="P9" s="90">
        <v>142681</v>
      </c>
      <c r="Q9" s="62"/>
      <c r="R9" s="89">
        <v>154162</v>
      </c>
      <c r="S9" s="62"/>
    </row>
    <row r="10" spans="1:19" ht="24" customHeight="1">
      <c r="A10" s="62"/>
      <c r="B10" s="461" t="s">
        <v>53</v>
      </c>
      <c r="C10" s="69"/>
      <c r="D10" s="209" t="s">
        <v>17</v>
      </c>
      <c r="E10" s="86"/>
      <c r="F10" s="96"/>
      <c r="G10" s="460" t="s">
        <v>18</v>
      </c>
      <c r="H10" s="460"/>
      <c r="I10" s="22"/>
      <c r="J10" s="89">
        <v>37</v>
      </c>
      <c r="K10" s="89"/>
      <c r="L10" s="89">
        <v>1246</v>
      </c>
      <c r="M10" s="89"/>
      <c r="N10" s="90">
        <v>42</v>
      </c>
      <c r="O10" s="90"/>
      <c r="P10" s="90">
        <v>0</v>
      </c>
      <c r="Q10" s="62"/>
      <c r="R10" s="89">
        <v>196</v>
      </c>
      <c r="S10" s="62"/>
    </row>
    <row r="11" spans="1:19" ht="24" customHeight="1">
      <c r="A11" s="62"/>
      <c r="B11" s="461"/>
      <c r="C11" s="64"/>
      <c r="D11" s="93"/>
      <c r="E11" s="93"/>
      <c r="F11" s="94"/>
      <c r="G11" s="460" t="s">
        <v>19</v>
      </c>
      <c r="H11" s="460"/>
      <c r="I11" s="22"/>
      <c r="J11" s="89">
        <v>685958</v>
      </c>
      <c r="K11" s="89"/>
      <c r="L11" s="89">
        <v>749367</v>
      </c>
      <c r="M11" s="89"/>
      <c r="N11" s="90">
        <v>751796</v>
      </c>
      <c r="O11" s="90"/>
      <c r="P11" s="90">
        <v>756847</v>
      </c>
      <c r="Q11" s="62"/>
      <c r="R11" s="89">
        <v>749336</v>
      </c>
      <c r="S11" s="62"/>
    </row>
    <row r="12" spans="1:19" ht="24" customHeight="1">
      <c r="A12" s="62"/>
      <c r="B12" s="461"/>
      <c r="C12" s="69"/>
      <c r="D12" s="93"/>
      <c r="E12" s="93"/>
      <c r="F12" s="94"/>
      <c r="G12" s="460" t="s">
        <v>20</v>
      </c>
      <c r="H12" s="460"/>
      <c r="I12" s="210"/>
      <c r="J12" s="89">
        <v>495105</v>
      </c>
      <c r="K12" s="89"/>
      <c r="L12" s="89">
        <v>504965</v>
      </c>
      <c r="M12" s="89"/>
      <c r="N12" s="90">
        <v>514835</v>
      </c>
      <c r="O12" s="90"/>
      <c r="P12" s="90">
        <v>522984</v>
      </c>
      <c r="Q12" s="62"/>
      <c r="R12" s="89">
        <v>510945</v>
      </c>
      <c r="S12" s="62"/>
    </row>
    <row r="13" spans="1:19" ht="24" customHeight="1">
      <c r="A13" s="62"/>
      <c r="B13" s="461"/>
      <c r="C13" s="67"/>
      <c r="D13" s="66"/>
      <c r="E13" s="66"/>
      <c r="F13" s="67"/>
      <c r="G13" s="465" t="s">
        <v>52</v>
      </c>
      <c r="H13" s="465"/>
      <c r="I13" s="259"/>
      <c r="J13" s="254">
        <v>2708385</v>
      </c>
      <c r="K13" s="254"/>
      <c r="L13" s="254">
        <v>2777610</v>
      </c>
      <c r="M13" s="254"/>
      <c r="N13" s="255">
        <v>2744722</v>
      </c>
      <c r="O13" s="255"/>
      <c r="P13" s="255">
        <v>2751317</v>
      </c>
      <c r="Q13" s="256"/>
      <c r="R13" s="258">
        <f>R7+R8+R12</f>
        <v>2711613</v>
      </c>
      <c r="S13" s="62"/>
    </row>
    <row r="14" spans="1:19" ht="24" customHeight="1">
      <c r="A14" s="62"/>
      <c r="B14" s="461"/>
      <c r="C14" s="64"/>
      <c r="D14" s="93"/>
      <c r="E14" s="93"/>
      <c r="F14" s="94"/>
      <c r="G14" s="464" t="s">
        <v>84</v>
      </c>
      <c r="H14" s="464"/>
      <c r="I14" s="210"/>
      <c r="J14" s="89">
        <v>4170</v>
      </c>
      <c r="K14" s="89"/>
      <c r="L14" s="89">
        <v>9378</v>
      </c>
      <c r="M14" s="89"/>
      <c r="N14" s="90">
        <v>4998</v>
      </c>
      <c r="O14" s="90"/>
      <c r="P14" s="90">
        <v>4992</v>
      </c>
      <c r="Q14" s="62"/>
      <c r="R14" s="89">
        <v>3633</v>
      </c>
      <c r="S14" s="62"/>
    </row>
    <row r="15" spans="1:19" ht="24" customHeight="1">
      <c r="A15" s="62"/>
      <c r="B15" s="461"/>
      <c r="C15" s="69"/>
      <c r="D15" s="460" t="s">
        <v>23</v>
      </c>
      <c r="E15" s="86"/>
      <c r="F15" s="96"/>
      <c r="G15" s="460" t="s">
        <v>24</v>
      </c>
      <c r="H15" s="460"/>
      <c r="I15" s="210"/>
      <c r="J15" s="89">
        <v>150094</v>
      </c>
      <c r="K15" s="89"/>
      <c r="L15" s="89">
        <v>169434</v>
      </c>
      <c r="M15" s="89"/>
      <c r="N15" s="90">
        <v>168964</v>
      </c>
      <c r="O15" s="90"/>
      <c r="P15" s="90">
        <v>168527</v>
      </c>
      <c r="Q15" s="62"/>
      <c r="R15" s="89">
        <v>170473</v>
      </c>
      <c r="S15" s="62"/>
    </row>
    <row r="16" spans="1:19" ht="24" customHeight="1">
      <c r="A16" s="62"/>
      <c r="B16" s="461"/>
      <c r="C16" s="64"/>
      <c r="D16" s="460"/>
      <c r="E16" s="93"/>
      <c r="F16" s="94"/>
      <c r="G16" s="460" t="s">
        <v>20</v>
      </c>
      <c r="H16" s="460"/>
      <c r="I16" s="210"/>
      <c r="J16" s="89">
        <v>1148091</v>
      </c>
      <c r="K16" s="89"/>
      <c r="L16" s="89">
        <v>1401349</v>
      </c>
      <c r="M16" s="89"/>
      <c r="N16" s="90">
        <v>1401432</v>
      </c>
      <c r="O16" s="90"/>
      <c r="P16" s="90">
        <v>1795538</v>
      </c>
      <c r="Q16" s="62"/>
      <c r="R16" s="89">
        <v>1577305</v>
      </c>
      <c r="S16" s="62"/>
    </row>
    <row r="17" spans="1:20" ht="24" customHeight="1">
      <c r="A17" s="62"/>
      <c r="B17" s="461"/>
      <c r="C17" s="70"/>
      <c r="D17" s="66"/>
      <c r="E17" s="66"/>
      <c r="F17" s="67"/>
      <c r="G17" s="465" t="s">
        <v>21</v>
      </c>
      <c r="H17" s="465"/>
      <c r="I17" s="259"/>
      <c r="J17" s="254">
        <v>1302355</v>
      </c>
      <c r="K17" s="254"/>
      <c r="L17" s="254">
        <v>1580161</v>
      </c>
      <c r="M17" s="254"/>
      <c r="N17" s="255">
        <v>1575394</v>
      </c>
      <c r="O17" s="255"/>
      <c r="P17" s="255">
        <v>1969057</v>
      </c>
      <c r="Q17" s="256"/>
      <c r="R17" s="258">
        <f>SUM(R14:R16)</f>
        <v>1751411</v>
      </c>
      <c r="S17" s="62"/>
    </row>
    <row r="18" spans="1:20" ht="24" customHeight="1">
      <c r="A18" s="62"/>
      <c r="B18" s="461"/>
      <c r="C18" s="64"/>
      <c r="D18" s="209"/>
      <c r="E18" s="209"/>
      <c r="F18" s="97"/>
      <c r="G18" s="464" t="s">
        <v>25</v>
      </c>
      <c r="H18" s="464"/>
      <c r="I18" s="211"/>
      <c r="J18" s="98" t="s">
        <v>49</v>
      </c>
      <c r="K18" s="98"/>
      <c r="L18" s="98" t="s">
        <v>49</v>
      </c>
      <c r="M18" s="98"/>
      <c r="N18" s="99" t="s">
        <v>49</v>
      </c>
      <c r="O18" s="99"/>
      <c r="P18" s="99" t="s">
        <v>49</v>
      </c>
      <c r="Q18" s="62"/>
      <c r="R18" s="99" t="s">
        <v>49</v>
      </c>
      <c r="S18" s="62"/>
    </row>
    <row r="19" spans="1:20" ht="24" customHeight="1">
      <c r="A19" s="62"/>
      <c r="B19" s="461"/>
      <c r="C19" s="64"/>
      <c r="D19" s="477" t="s">
        <v>153</v>
      </c>
      <c r="E19" s="209"/>
      <c r="F19" s="97"/>
      <c r="G19" s="460" t="s">
        <v>26</v>
      </c>
      <c r="H19" s="460"/>
      <c r="I19" s="211"/>
      <c r="J19" s="98" t="s">
        <v>49</v>
      </c>
      <c r="K19" s="98"/>
      <c r="L19" s="98" t="s">
        <v>49</v>
      </c>
      <c r="M19" s="98"/>
      <c r="N19" s="99" t="s">
        <v>49</v>
      </c>
      <c r="O19" s="99"/>
      <c r="P19" s="99" t="s">
        <v>49</v>
      </c>
      <c r="Q19" s="62"/>
      <c r="R19" s="99" t="s">
        <v>49</v>
      </c>
      <c r="S19" s="62"/>
    </row>
    <row r="20" spans="1:20" ht="24" customHeight="1">
      <c r="A20" s="62"/>
      <c r="B20" s="461"/>
      <c r="C20" s="69"/>
      <c r="D20" s="477"/>
      <c r="E20" s="209"/>
      <c r="F20" s="97"/>
      <c r="G20" s="460" t="s">
        <v>27</v>
      </c>
      <c r="H20" s="460"/>
      <c r="I20" s="208"/>
      <c r="J20" s="98" t="s">
        <v>49</v>
      </c>
      <c r="K20" s="98"/>
      <c r="L20" s="98" t="s">
        <v>49</v>
      </c>
      <c r="M20" s="98"/>
      <c r="N20" s="99" t="s">
        <v>49</v>
      </c>
      <c r="O20" s="99"/>
      <c r="P20" s="99" t="s">
        <v>49</v>
      </c>
      <c r="Q20" s="62"/>
      <c r="R20" s="99" t="s">
        <v>49</v>
      </c>
      <c r="S20" s="62"/>
    </row>
    <row r="21" spans="1:20" ht="24" customHeight="1">
      <c r="A21" s="62"/>
      <c r="B21" s="461"/>
      <c r="C21" s="69"/>
      <c r="D21" s="477"/>
      <c r="E21" s="100"/>
      <c r="F21" s="101"/>
      <c r="G21" s="460" t="s">
        <v>20</v>
      </c>
      <c r="H21" s="460"/>
      <c r="I21" s="208"/>
      <c r="J21" s="98">
        <v>8944</v>
      </c>
      <c r="K21" s="98"/>
      <c r="L21" s="98">
        <v>9262</v>
      </c>
      <c r="M21" s="98"/>
      <c r="N21" s="99">
        <v>9449</v>
      </c>
      <c r="O21" s="99"/>
      <c r="P21" s="99">
        <v>10078</v>
      </c>
      <c r="Q21" s="62"/>
      <c r="R21" s="98">
        <v>7091</v>
      </c>
      <c r="S21" s="62"/>
    </row>
    <row r="22" spans="1:20" ht="24" customHeight="1">
      <c r="A22" s="62"/>
      <c r="B22" s="71"/>
      <c r="C22" s="70"/>
      <c r="D22" s="72"/>
      <c r="E22" s="72"/>
      <c r="F22" s="73"/>
      <c r="G22" s="465" t="s">
        <v>21</v>
      </c>
      <c r="H22" s="465"/>
      <c r="I22" s="260"/>
      <c r="J22" s="254">
        <v>8944</v>
      </c>
      <c r="K22" s="254"/>
      <c r="L22" s="254">
        <v>9262</v>
      </c>
      <c r="M22" s="254"/>
      <c r="N22" s="255">
        <v>9449</v>
      </c>
      <c r="O22" s="255"/>
      <c r="P22" s="255">
        <v>10078</v>
      </c>
      <c r="Q22" s="256"/>
      <c r="R22" s="258">
        <f>SUM(R18:R21)</f>
        <v>7091</v>
      </c>
      <c r="S22" s="62"/>
    </row>
    <row r="23" spans="1:20" ht="24" customHeight="1">
      <c r="A23" s="62"/>
      <c r="B23" s="68"/>
      <c r="C23" s="74"/>
      <c r="D23" s="476" t="s">
        <v>28</v>
      </c>
      <c r="E23" s="476"/>
      <c r="F23" s="476"/>
      <c r="G23" s="476"/>
      <c r="H23" s="476"/>
      <c r="I23" s="102"/>
      <c r="J23" s="89">
        <v>22692</v>
      </c>
      <c r="K23" s="89"/>
      <c r="L23" s="89">
        <v>24025</v>
      </c>
      <c r="M23" s="89"/>
      <c r="N23" s="90">
        <v>27599</v>
      </c>
      <c r="O23" s="90"/>
      <c r="P23" s="90">
        <v>26540</v>
      </c>
      <c r="Q23" s="62"/>
      <c r="R23" s="89">
        <v>29996</v>
      </c>
      <c r="S23" s="62"/>
    </row>
    <row r="24" spans="1:20" ht="24" customHeight="1">
      <c r="A24" s="66"/>
      <c r="B24" s="75"/>
      <c r="C24" s="66"/>
      <c r="D24" s="468" t="s">
        <v>165</v>
      </c>
      <c r="E24" s="468"/>
      <c r="F24" s="468"/>
      <c r="G24" s="468"/>
      <c r="H24" s="468"/>
      <c r="I24" s="261"/>
      <c r="J24" s="254">
        <v>4042376</v>
      </c>
      <c r="K24" s="254"/>
      <c r="L24" s="254">
        <v>4391058</v>
      </c>
      <c r="M24" s="254"/>
      <c r="N24" s="255">
        <v>4357164</v>
      </c>
      <c r="O24" s="255"/>
      <c r="P24" s="255">
        <v>4756992</v>
      </c>
      <c r="Q24" s="256"/>
      <c r="R24" s="258">
        <f>R13+R17+R22+R23</f>
        <v>4500111</v>
      </c>
      <c r="S24" s="62"/>
    </row>
    <row r="25" spans="1:20" ht="6" customHeight="1">
      <c r="A25" s="62"/>
      <c r="B25" s="473" t="s">
        <v>132</v>
      </c>
      <c r="C25" s="473"/>
      <c r="D25" s="473"/>
      <c r="E25" s="76"/>
      <c r="F25" s="77"/>
      <c r="G25" s="76"/>
      <c r="H25" s="76"/>
      <c r="I25" s="212"/>
      <c r="J25" s="3"/>
      <c r="K25" s="3"/>
      <c r="L25" s="3"/>
      <c r="M25" s="3"/>
      <c r="N25" s="61"/>
      <c r="O25" s="61"/>
      <c r="P25" s="61"/>
      <c r="Q25" s="62"/>
      <c r="R25" s="4"/>
      <c r="S25" s="62"/>
    </row>
    <row r="26" spans="1:20" ht="24" customHeight="1">
      <c r="A26" s="62"/>
      <c r="B26" s="474"/>
      <c r="C26" s="474"/>
      <c r="D26" s="474"/>
      <c r="E26" s="78"/>
      <c r="F26" s="79"/>
      <c r="G26" s="471" t="s">
        <v>85</v>
      </c>
      <c r="H26" s="472"/>
      <c r="I26" s="208"/>
      <c r="J26" s="90">
        <v>117079</v>
      </c>
      <c r="K26" s="89"/>
      <c r="L26" s="90">
        <v>94971</v>
      </c>
      <c r="M26" s="89"/>
      <c r="N26" s="90">
        <v>77136</v>
      </c>
      <c r="O26" s="90"/>
      <c r="P26" s="117">
        <v>119452</v>
      </c>
      <c r="Q26" s="62"/>
      <c r="R26" s="310">
        <f>R28-R27</f>
        <v>0</v>
      </c>
      <c r="S26" s="62"/>
      <c r="T26" s="19" t="s">
        <v>163</v>
      </c>
    </row>
    <row r="27" spans="1:20" ht="24" customHeight="1">
      <c r="A27" s="62"/>
      <c r="B27" s="474"/>
      <c r="C27" s="474"/>
      <c r="D27" s="474"/>
      <c r="E27" s="78"/>
      <c r="F27" s="79"/>
      <c r="G27" s="471" t="s">
        <v>72</v>
      </c>
      <c r="H27" s="472"/>
      <c r="I27" s="208"/>
      <c r="J27" s="98">
        <v>1526470</v>
      </c>
      <c r="K27" s="98"/>
      <c r="L27" s="98">
        <v>1549728</v>
      </c>
      <c r="M27" s="98"/>
      <c r="N27" s="99">
        <v>1574013</v>
      </c>
      <c r="O27" s="90"/>
      <c r="P27" s="90">
        <v>1599045</v>
      </c>
      <c r="Q27" s="62"/>
      <c r="R27" s="214">
        <v>1697656</v>
      </c>
      <c r="S27" s="62"/>
      <c r="T27" s="19" t="s">
        <v>164</v>
      </c>
    </row>
    <row r="28" spans="1:20" ht="24" customHeight="1">
      <c r="A28" s="66"/>
      <c r="B28" s="475"/>
      <c r="C28" s="475"/>
      <c r="D28" s="475"/>
      <c r="E28" s="66"/>
      <c r="F28" s="67"/>
      <c r="G28" s="465" t="s">
        <v>29</v>
      </c>
      <c r="H28" s="465"/>
      <c r="I28" s="257"/>
      <c r="J28" s="254">
        <v>1643549</v>
      </c>
      <c r="K28" s="254"/>
      <c r="L28" s="254">
        <v>1644699</v>
      </c>
      <c r="M28" s="254"/>
      <c r="N28" s="255">
        <v>1651149</v>
      </c>
      <c r="O28" s="255"/>
      <c r="P28" s="255">
        <v>1718497</v>
      </c>
      <c r="Q28" s="256"/>
      <c r="R28" s="305">
        <v>1697656</v>
      </c>
      <c r="S28" s="62"/>
    </row>
    <row r="29" spans="1:20" ht="24" customHeight="1">
      <c r="A29" s="66"/>
      <c r="B29" s="470" t="s">
        <v>73</v>
      </c>
      <c r="C29" s="470"/>
      <c r="D29" s="470"/>
      <c r="E29" s="470"/>
      <c r="F29" s="470"/>
      <c r="G29" s="470"/>
      <c r="H29" s="470"/>
      <c r="I29" s="261"/>
      <c r="J29" s="254">
        <v>2398827</v>
      </c>
      <c r="K29" s="254"/>
      <c r="L29" s="254">
        <v>2746359</v>
      </c>
      <c r="M29" s="254"/>
      <c r="N29" s="255">
        <v>2706015</v>
      </c>
      <c r="O29" s="255"/>
      <c r="P29" s="255">
        <v>3038495</v>
      </c>
      <c r="Q29" s="256"/>
      <c r="R29" s="258">
        <f>R24-R28</f>
        <v>2802455</v>
      </c>
      <c r="S29" s="62"/>
    </row>
    <row r="30" spans="1:20" ht="24" customHeight="1">
      <c r="A30" s="62"/>
      <c r="B30" s="469" t="s">
        <v>74</v>
      </c>
      <c r="C30" s="469"/>
      <c r="D30" s="469"/>
      <c r="E30" s="469"/>
      <c r="F30" s="469"/>
      <c r="G30" s="469"/>
      <c r="H30" s="469"/>
      <c r="I30" s="262"/>
      <c r="J30" s="263">
        <v>1.7642225620650931</v>
      </c>
      <c r="K30" s="263"/>
      <c r="L30" s="263">
        <v>1.8912828320596968</v>
      </c>
      <c r="M30" s="263"/>
      <c r="N30" s="264">
        <v>1.8479434882913819</v>
      </c>
      <c r="O30" s="264"/>
      <c r="P30" s="264">
        <v>1.9767599706006223</v>
      </c>
      <c r="Q30" s="256"/>
      <c r="R30" s="265">
        <f>R24/R6*100</f>
        <v>1.8307058450347433</v>
      </c>
      <c r="S30" s="62"/>
    </row>
    <row r="31" spans="1:20" ht="24.95" customHeight="1" thickBot="1">
      <c r="A31" s="80"/>
      <c r="B31" s="467" t="s">
        <v>75</v>
      </c>
      <c r="C31" s="467"/>
      <c r="D31" s="467"/>
      <c r="E31" s="467"/>
      <c r="F31" s="467"/>
      <c r="G31" s="467"/>
      <c r="H31" s="467"/>
      <c r="I31" s="266"/>
      <c r="J31" s="267">
        <v>1.2866318959579843</v>
      </c>
      <c r="K31" s="267"/>
      <c r="L31" s="267">
        <v>1.4567658703813775</v>
      </c>
      <c r="M31" s="267"/>
      <c r="N31" s="268">
        <v>1.4155852582919251</v>
      </c>
      <c r="O31" s="268"/>
      <c r="P31" s="268">
        <v>1.4194167013202359</v>
      </c>
      <c r="Q31" s="268"/>
      <c r="R31" s="269">
        <f>R29/R4*100</f>
        <v>1.2635208938223146</v>
      </c>
      <c r="S31" s="62"/>
    </row>
    <row r="32" spans="1:20" ht="8.25" customHeight="1"/>
    <row r="33" spans="2:2" s="27" customFormat="1" ht="12" customHeight="1">
      <c r="B33" s="6" t="s">
        <v>134</v>
      </c>
    </row>
    <row r="34" spans="2:2" s="27" customFormat="1" ht="12" customHeight="1">
      <c r="B34" s="6" t="s">
        <v>135</v>
      </c>
    </row>
    <row r="35" spans="2:2" s="27" customFormat="1" ht="12" customHeight="1">
      <c r="B35" s="6" t="s">
        <v>133</v>
      </c>
    </row>
  </sheetData>
  <mergeCells count="32">
    <mergeCell ref="B31:H31"/>
    <mergeCell ref="D24:H24"/>
    <mergeCell ref="B30:H30"/>
    <mergeCell ref="G13:H13"/>
    <mergeCell ref="B29:H29"/>
    <mergeCell ref="G26:H26"/>
    <mergeCell ref="G27:H27"/>
    <mergeCell ref="B25:D28"/>
    <mergeCell ref="G28:H28"/>
    <mergeCell ref="D23:H23"/>
    <mergeCell ref="D19:D21"/>
    <mergeCell ref="G22:H22"/>
    <mergeCell ref="G21:H21"/>
    <mergeCell ref="G20:H20"/>
    <mergeCell ref="G19:H19"/>
    <mergeCell ref="G18:H18"/>
    <mergeCell ref="G8:H8"/>
    <mergeCell ref="B10:B21"/>
    <mergeCell ref="P3:Q3"/>
    <mergeCell ref="R3:S3"/>
    <mergeCell ref="G7:H7"/>
    <mergeCell ref="G17:H17"/>
    <mergeCell ref="G16:H16"/>
    <mergeCell ref="G15:H15"/>
    <mergeCell ref="G14:H14"/>
    <mergeCell ref="G11:H11"/>
    <mergeCell ref="B3:I3"/>
    <mergeCell ref="B5:D5"/>
    <mergeCell ref="D15:D16"/>
    <mergeCell ref="G10:H10"/>
    <mergeCell ref="G9:H9"/>
    <mergeCell ref="G12:H12"/>
  </mergeCells>
  <phoneticPr fontId="7"/>
  <printOptions gridLinesSet="0"/>
  <pageMargins left="0.59055118110236227" right="0.43307086614173229" top="0.74803149606299213" bottom="0.62992125984251968" header="0.51181102362204722" footer="0.51181102362204722"/>
  <pageSetup paperSize="9" firstPageNumber="127" orientation="portrait" blackAndWhite="1" useFirstPageNumber="1" r:id="rId1"/>
  <headerFooter scaleWithDoc="0" alignWithMargins="0">
    <oddFooter>&amp;C&amp;"ＭＳ Ｐ明朝,標準"&amp;9- &amp;P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減免推移</vt:lpstr>
      <vt:lpstr>×9税負担額</vt:lpstr>
      <vt:lpstr>×1人口･世帯数【済】</vt:lpstr>
      <vt:lpstr>×2,3,4,5</vt:lpstr>
      <vt:lpstr>×確定按分率入力用</vt:lpstr>
      <vt:lpstr>×6徴税経費</vt:lpstr>
      <vt:lpstr>×1人口･世帯数【済】!Print_Area</vt:lpstr>
      <vt:lpstr>'×2,3,4,5'!Print_Area</vt:lpstr>
      <vt:lpstr>×6徴税経費!Print_Area</vt:lpstr>
      <vt:lpstr>×9税負担額!Print_Area</vt:lpstr>
      <vt:lpstr>減免推移!Print_Area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矢作　康彦</dc:creator>
  <cp:lastModifiedBy>三浦　紗樹</cp:lastModifiedBy>
  <cp:lastPrinted>2024-01-25T06:38:26Z</cp:lastPrinted>
  <dcterms:created xsi:type="dcterms:W3CDTF">2000-07-07T08:20:59Z</dcterms:created>
  <dcterms:modified xsi:type="dcterms:W3CDTF">2024-01-25T06:39:42Z</dcterms:modified>
</cp:coreProperties>
</file>